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Les  normes" sheetId="1" r:id="rId1"/>
    <sheet name="Les simulations" sheetId="2" r:id="rId2"/>
    <sheet name="T1" sheetId="3" r:id="rId3"/>
    <sheet name="T2" sheetId="4" r:id="rId4"/>
    <sheet name="T3" sheetId="5" r:id="rId5"/>
    <sheet name="T4" sheetId="6" r:id="rId6"/>
    <sheet name="T5" sheetId="7" r:id="rId7"/>
    <sheet name="Feuil2" sheetId="8" r:id="rId8"/>
  </sheets>
  <calcPr calcId="145621"/>
</workbook>
</file>

<file path=xl/calcChain.xml><?xml version="1.0" encoding="utf-8"?>
<calcChain xmlns="http://schemas.openxmlformats.org/spreadsheetml/2006/main">
  <c r="B19" i="7" l="1"/>
  <c r="C18" i="7"/>
  <c r="C17" i="7"/>
  <c r="B14" i="7"/>
  <c r="B21" i="7" s="1"/>
  <c r="B12" i="7"/>
  <c r="C11" i="7"/>
  <c r="C12" i="7" s="1"/>
  <c r="C10" i="7"/>
  <c r="E6" i="7"/>
  <c r="B5" i="7"/>
  <c r="B23" i="7" l="1"/>
  <c r="C16" i="7"/>
  <c r="C19" i="7" s="1"/>
  <c r="C13" i="7"/>
  <c r="C14" i="7" s="1"/>
  <c r="B12" i="5"/>
  <c r="B14" i="5" s="1"/>
  <c r="C11" i="5"/>
  <c r="C10" i="5"/>
  <c r="C12" i="5" s="1"/>
  <c r="E6" i="5"/>
  <c r="B5" i="5"/>
  <c r="B5" i="4"/>
  <c r="B5" i="3"/>
  <c r="B14" i="4"/>
  <c r="B12" i="4"/>
  <c r="C11" i="4"/>
  <c r="C10" i="4"/>
  <c r="E6" i="4"/>
  <c r="C10" i="3"/>
  <c r="C12" i="3" s="1"/>
  <c r="B14" i="3"/>
  <c r="B12" i="3"/>
  <c r="C11" i="3"/>
  <c r="E6" i="3"/>
  <c r="C21" i="7" l="1"/>
  <c r="B24" i="7" s="1"/>
  <c r="C23" i="7"/>
  <c r="B21" i="5"/>
  <c r="C13" i="5"/>
  <c r="C14" i="5" s="1"/>
  <c r="C21" i="5" s="1"/>
  <c r="C12" i="4"/>
  <c r="C13" i="3"/>
  <c r="C14" i="3" s="1"/>
  <c r="B21" i="4"/>
  <c r="C13" i="4"/>
  <c r="C14" i="4" s="1"/>
  <c r="C21" i="4" s="1"/>
</calcChain>
</file>

<file path=xl/sharedStrings.xml><?xml version="1.0" encoding="utf-8"?>
<sst xmlns="http://schemas.openxmlformats.org/spreadsheetml/2006/main" count="149" uniqueCount="67">
  <si>
    <t>Flux moyens observés en %VA</t>
  </si>
  <si>
    <t>EBE</t>
  </si>
  <si>
    <r>
      <t>-</t>
    </r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 xml:space="preserve"> Stocks</t>
    </r>
  </si>
  <si>
    <r>
      <t>-</t>
    </r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 xml:space="preserve"> En-cours net</t>
    </r>
  </si>
  <si>
    <t>=ÉTÉ</t>
  </si>
  <si>
    <t>-Investissements</t>
  </si>
  <si>
    <t>=DAFIC</t>
  </si>
  <si>
    <t>Montants moyens au bilan sur 3-5 ans</t>
  </si>
  <si>
    <t>=STO/VA</t>
  </si>
  <si>
    <t>=EC/VA</t>
  </si>
  <si>
    <t>=IB/VA</t>
  </si>
  <si>
    <t>Flux normatif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</si>
  <si>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STOn/VA=(STO/VA)*(c+j)</t>
    </r>
  </si>
  <si>
    <r>
      <t xml:space="preserve">Si </t>
    </r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STOn&gt;</t>
    </r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STO l'entreprise parvient à contenir la progression des stocks</t>
    </r>
  </si>
  <si>
    <t>Diagnostic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</si>
  <si>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ECn/VA=(EC/VA)*(c+j)</t>
    </r>
  </si>
  <si>
    <t>Si ΔECn&gt;ΔEC l'entreprise parvient à contenir l'augmentation des décalages de paiement</t>
  </si>
  <si>
    <r>
      <t>In/VA=(IBh/VA)*h*(c/1-(1+c)</t>
    </r>
    <r>
      <rPr>
        <vertAlign val="superscript"/>
        <sz val="11"/>
        <color theme="1"/>
        <rFont val="Calibri"/>
        <family val="2"/>
        <scheme val="minor"/>
      </rPr>
      <t>-n</t>
    </r>
  </si>
  <si>
    <t>Si In&gt;I l'entreprise est en phase de sous-investissement et vice versa)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</si>
  <si>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 xml:space="preserve"> Dettes </t>
    </r>
  </si>
  <si>
    <t>- Frais financiers</t>
  </si>
  <si>
    <t>-Impôts</t>
  </si>
  <si>
    <t>=Solde financier</t>
  </si>
  <si>
    <t>=DT/VA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</si>
  <si>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DTn/VA=(DT/VA)*(c+j)</t>
    </r>
  </si>
  <si>
    <t>Si la variation moyenne de la dette a été inférieure à la variation normative de la dette cela signifie que l'entreprise a choisi de se désendetter</t>
  </si>
  <si>
    <t xml:space="preserve"> c est égal à la moyenne des taux de croissance de la VA sur les 3 (5) dernières années</t>
  </si>
  <si>
    <t>SIMULATION DE REFERENCE</t>
  </si>
  <si>
    <t>Choisir c tel que le Dafic observé soit éagal au Dafic normé</t>
  </si>
  <si>
    <t>c=r</t>
  </si>
  <si>
    <t>c=0</t>
  </si>
  <si>
    <t>C tel que In=Io</t>
  </si>
  <si>
    <t>c tel que DAFIC soit égal au solde F</t>
  </si>
  <si>
    <t>c=k  (taux d'intérêt réel)</t>
  </si>
  <si>
    <t>Tableau 1</t>
  </si>
  <si>
    <t>Hypothèses</t>
  </si>
  <si>
    <t>Croissance nominale moyenne de la Vaj</t>
  </si>
  <si>
    <t>Croissance moyenne des prix</t>
  </si>
  <si>
    <t>Croissance réelle moyenne de la Vaj</t>
  </si>
  <si>
    <t>Flux moyen observé</t>
  </si>
  <si>
    <t>Stocks</t>
  </si>
  <si>
    <t>En Cours</t>
  </si>
  <si>
    <t>Immo.B r</t>
  </si>
  <si>
    <t>h</t>
  </si>
  <si>
    <t>Capitaux investis</t>
  </si>
  <si>
    <t>Postes du bilan % Vaj</t>
  </si>
  <si>
    <t>Sur la période la variation des stocks a été en moyenne de 2,6, inférieure à que l'entreprise aurait pu s'attendre compte tenu du poids des stocks dans la VAJ (36%)</t>
  </si>
  <si>
    <t>Sur la période, la variation des décalages de paiement a été de 4,5 bien supérieure à ce qu'elle aurait du être compte tenu du poids dans la Vaj (21,7%)</t>
  </si>
  <si>
    <t>La trésorerie d'exploitation se trouve pénalisée, elle est de 12,9 alors qu'elle aurait du se situer vers 14,2</t>
  </si>
  <si>
    <t>L'entreprise a investi moins de 7% de sa Vaj alors que l'investissement aurait du se situer autour de 13</t>
  </si>
  <si>
    <t>=Cash Flow d'exploitation (DAFIC)</t>
  </si>
  <si>
    <t>Les flux de trésorerie se situent à un niveau enviable 6 mais cette performance est artificielle. Si l'entreprise avait investi conformément à la relation avec la Vaj ils auraient été de l'ordre de 1,5</t>
  </si>
  <si>
    <t>Rentabilité économique</t>
  </si>
  <si>
    <t>Quel est le taux de croissance de la Vaj qui aurait été nécessaire pour que les Cash Flow Observés soient égal aux cash Flow normés ?</t>
  </si>
  <si>
    <t xml:space="preserve"> </t>
  </si>
  <si>
    <t>Le taux qui égalise les deux cash flow est nettement inférieur au taux de croissance réelle : l'entreprise aurait pu financer l'intégralité de ses investissements au prix d'une croissance moins élevée.</t>
  </si>
  <si>
    <t>Simulation pour apprécier le niveau de l'investissement : Quel est le taux de croissance qui permettrait l'égalisation de l'investissement réalisé avec l'investissement normé ?</t>
  </si>
  <si>
    <t>Nous sommes en face d'un sous-investissement structurel</t>
  </si>
  <si>
    <t>ΔDetten/VA=(Dette/VA)*(c+j)</t>
  </si>
  <si>
    <t>Si la variation de la dette a été inférieure à la variation normative l'entreprise a choisi de se désendetter</t>
  </si>
  <si>
    <t>Solde : Dafic - Solde financier</t>
  </si>
  <si>
    <t>Dette / Vaj</t>
  </si>
  <si>
    <t>Taux d'intérêt apparent</t>
  </si>
  <si>
    <t>Capitaux propres</t>
  </si>
  <si>
    <t>Rentabilité financière</t>
  </si>
  <si>
    <t>L'entreprise connait une variation de la dette de 4,3% de la Vaj alors que la variation normative aurait du être de 5,5%. L'entreprise amorce un léger désendettement</t>
  </si>
  <si>
    <t>Prise en compte du 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</si>
</sst>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quotePrefix="1" applyAlignment="1">
      <alignment vertical="center" wrapText="1"/>
    </xf>
    <xf numFmtId="0" fontId="0" fillId="0" borderId="0" xfId="0" quotePrefix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0" xfId="0" quotePrefix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wrapText="1"/>
    </xf>
    <xf numFmtId="0" fontId="0" fillId="3" borderId="0" xfId="0" applyFill="1"/>
    <xf numFmtId="2" fontId="0" fillId="0" borderId="0" xfId="0" applyNumberFormat="1"/>
    <xf numFmtId="2" fontId="0" fillId="3" borderId="0" xfId="0" applyNumberFormat="1" applyFill="1"/>
    <xf numFmtId="1" fontId="0" fillId="0" borderId="0" xfId="1" applyNumberFormat="1" applyFont="1"/>
    <xf numFmtId="10" fontId="1" fillId="0" borderId="0" xfId="1" applyNumberFormat="1" applyFont="1" applyAlignment="1">
      <alignment horizontal="center"/>
    </xf>
    <xf numFmtId="10" fontId="0" fillId="4" borderId="0" xfId="0" applyNumberFormat="1" applyFill="1"/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horizontal="center" vertical="center" wrapText="1"/>
    </xf>
    <xf numFmtId="2" fontId="0" fillId="2" borderId="0" xfId="0" applyNumberFormat="1" applyFill="1"/>
    <xf numFmtId="171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4" workbookViewId="0">
      <selection activeCell="B9" sqref="B9"/>
    </sheetView>
  </sheetViews>
  <sheetFormatPr baseColWidth="10" defaultRowHeight="15" x14ac:dyDescent="0.25"/>
  <cols>
    <col min="1" max="1" width="22.7109375" customWidth="1"/>
    <col min="2" max="2" width="23" customWidth="1"/>
    <col min="3" max="3" width="28.140625" customWidth="1"/>
    <col min="4" max="4" width="45.7109375" style="2" customWidth="1"/>
  </cols>
  <sheetData>
    <row r="1" spans="1:4" ht="30" x14ac:dyDescent="0.25">
      <c r="A1" s="4" t="s">
        <v>0</v>
      </c>
      <c r="B1" s="4" t="s">
        <v>7</v>
      </c>
      <c r="C1" s="6" t="s">
        <v>11</v>
      </c>
      <c r="D1" s="8" t="s">
        <v>14</v>
      </c>
    </row>
    <row r="2" spans="1:4" x14ac:dyDescent="0.25">
      <c r="A2" s="2" t="s">
        <v>1</v>
      </c>
    </row>
    <row r="3" spans="1:4" ht="30" x14ac:dyDescent="0.25">
      <c r="A3" s="9" t="s">
        <v>2</v>
      </c>
      <c r="B3" s="10" t="s">
        <v>8</v>
      </c>
      <c r="C3" s="10" t="s">
        <v>12</v>
      </c>
      <c r="D3" s="2" t="s">
        <v>13</v>
      </c>
    </row>
    <row r="4" spans="1:4" ht="30" x14ac:dyDescent="0.25">
      <c r="A4" s="9" t="s">
        <v>3</v>
      </c>
      <c r="B4" s="10" t="s">
        <v>9</v>
      </c>
      <c r="C4" s="12" t="s">
        <v>15</v>
      </c>
      <c r="D4" s="2" t="s">
        <v>16</v>
      </c>
    </row>
    <row r="5" spans="1:4" x14ac:dyDescent="0.25">
      <c r="A5" s="3" t="s">
        <v>4</v>
      </c>
    </row>
    <row r="6" spans="1:4" ht="30" x14ac:dyDescent="0.25">
      <c r="A6" s="9" t="s">
        <v>5</v>
      </c>
      <c r="B6" s="10" t="s">
        <v>10</v>
      </c>
      <c r="C6" s="13" t="s">
        <v>17</v>
      </c>
      <c r="D6" s="14" t="s">
        <v>18</v>
      </c>
    </row>
    <row r="7" spans="1:4" x14ac:dyDescent="0.25">
      <c r="A7" s="15" t="s">
        <v>6</v>
      </c>
      <c r="B7" s="16"/>
      <c r="C7" s="16"/>
      <c r="D7" s="17"/>
    </row>
    <row r="9" spans="1:4" ht="45" x14ac:dyDescent="0.25">
      <c r="A9" s="11" t="s">
        <v>19</v>
      </c>
      <c r="C9" s="1" t="s">
        <v>58</v>
      </c>
      <c r="D9" s="2" t="s">
        <v>59</v>
      </c>
    </row>
    <row r="10" spans="1:4" x14ac:dyDescent="0.25">
      <c r="A10" s="1" t="s">
        <v>20</v>
      </c>
    </row>
    <row r="11" spans="1:4" x14ac:dyDescent="0.25">
      <c r="A11" s="1" t="s">
        <v>21</v>
      </c>
    </row>
    <row r="12" spans="1:4" ht="60" x14ac:dyDescent="0.25">
      <c r="A12" s="1" t="s">
        <v>22</v>
      </c>
      <c r="B12" s="1" t="s">
        <v>23</v>
      </c>
      <c r="C12" s="1" t="s">
        <v>24</v>
      </c>
      <c r="D12" s="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E6" sqref="E6"/>
    </sheetView>
  </sheetViews>
  <sheetFormatPr baseColWidth="10" defaultRowHeight="15" x14ac:dyDescent="0.25"/>
  <cols>
    <col min="2" max="2" width="22.5703125" customWidth="1"/>
    <col min="3" max="3" width="34.28515625" customWidth="1"/>
  </cols>
  <sheetData>
    <row r="2" spans="1:3" ht="45" x14ac:dyDescent="0.25">
      <c r="A2" s="5">
        <v>1</v>
      </c>
      <c r="B2" s="7" t="s">
        <v>27</v>
      </c>
      <c r="C2" s="2" t="s">
        <v>26</v>
      </c>
    </row>
    <row r="3" spans="1:3" ht="30" x14ac:dyDescent="0.25">
      <c r="A3" s="5">
        <v>2</v>
      </c>
      <c r="B3" s="2"/>
      <c r="C3" s="2" t="s">
        <v>28</v>
      </c>
    </row>
    <row r="4" spans="1:3" x14ac:dyDescent="0.25">
      <c r="A4" s="5">
        <v>3</v>
      </c>
      <c r="B4" s="2"/>
      <c r="C4" s="2" t="s">
        <v>29</v>
      </c>
    </row>
    <row r="5" spans="1:3" x14ac:dyDescent="0.25">
      <c r="A5" s="5">
        <v>4</v>
      </c>
      <c r="B5" s="2"/>
      <c r="C5" s="2" t="s">
        <v>30</v>
      </c>
    </row>
    <row r="6" spans="1:3" x14ac:dyDescent="0.25">
      <c r="A6" s="5">
        <v>5</v>
      </c>
      <c r="B6" s="2"/>
      <c r="C6" s="2" t="s">
        <v>31</v>
      </c>
    </row>
    <row r="7" spans="1:3" x14ac:dyDescent="0.25">
      <c r="A7" s="5">
        <v>6</v>
      </c>
      <c r="B7" s="2"/>
      <c r="C7" s="2" t="s">
        <v>32</v>
      </c>
    </row>
    <row r="8" spans="1:3" x14ac:dyDescent="0.25">
      <c r="A8" s="5">
        <v>7</v>
      </c>
      <c r="B8" s="2"/>
      <c r="C8" s="2" t="s">
        <v>33</v>
      </c>
    </row>
    <row r="9" spans="1:3" x14ac:dyDescent="0.25">
      <c r="B9" s="2"/>
      <c r="C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7" sqref="D7:E9"/>
    </sheetView>
  </sheetViews>
  <sheetFormatPr baseColWidth="10" defaultRowHeight="15" x14ac:dyDescent="0.25"/>
  <cols>
    <col min="1" max="1" width="36.28515625" customWidth="1"/>
    <col min="4" max="4" width="19.7109375" customWidth="1"/>
    <col min="6" max="6" width="80" customWidth="1"/>
  </cols>
  <sheetData>
    <row r="1" spans="1:6" x14ac:dyDescent="0.25">
      <c r="A1" t="s">
        <v>34</v>
      </c>
      <c r="D1" t="s">
        <v>45</v>
      </c>
    </row>
    <row r="2" spans="1:6" x14ac:dyDescent="0.25">
      <c r="A2" t="s">
        <v>35</v>
      </c>
      <c r="D2" t="s">
        <v>40</v>
      </c>
      <c r="E2" s="24">
        <v>36</v>
      </c>
    </row>
    <row r="3" spans="1:6" x14ac:dyDescent="0.25">
      <c r="A3" t="s">
        <v>36</v>
      </c>
      <c r="B3" s="18">
        <v>0.1</v>
      </c>
      <c r="D3" t="s">
        <v>41</v>
      </c>
      <c r="E3">
        <v>21.7</v>
      </c>
    </row>
    <row r="4" spans="1:6" x14ac:dyDescent="0.25">
      <c r="A4" t="s">
        <v>37</v>
      </c>
      <c r="B4" s="19">
        <v>6.9000000000000006E-2</v>
      </c>
      <c r="D4" t="s">
        <v>42</v>
      </c>
      <c r="E4">
        <v>177</v>
      </c>
    </row>
    <row r="5" spans="1:6" x14ac:dyDescent="0.25">
      <c r="A5" t="s">
        <v>38</v>
      </c>
      <c r="B5" s="19">
        <f>((1+B3)/(1+B4))-1</f>
        <v>2.8999064546305187E-2</v>
      </c>
      <c r="D5" t="s">
        <v>43</v>
      </c>
      <c r="E5">
        <v>18</v>
      </c>
    </row>
    <row r="6" spans="1:6" x14ac:dyDescent="0.25">
      <c r="D6" t="s">
        <v>44</v>
      </c>
      <c r="E6">
        <f>E4+E3+E2</f>
        <v>234.7</v>
      </c>
    </row>
    <row r="8" spans="1:6" ht="30" x14ac:dyDescent="0.25">
      <c r="B8" s="20" t="s">
        <v>39</v>
      </c>
      <c r="C8" s="20" t="s">
        <v>11</v>
      </c>
    </row>
    <row r="9" spans="1:6" x14ac:dyDescent="0.25">
      <c r="A9" s="2" t="s">
        <v>1</v>
      </c>
      <c r="B9" s="21">
        <v>20</v>
      </c>
      <c r="C9" s="21">
        <v>20</v>
      </c>
    </row>
    <row r="10" spans="1:6" ht="30" x14ac:dyDescent="0.25">
      <c r="A10" s="9" t="s">
        <v>2</v>
      </c>
      <c r="B10" s="21">
        <v>2.6</v>
      </c>
      <c r="C10">
        <f>(E2)*B3</f>
        <v>3.6</v>
      </c>
      <c r="F10" s="2" t="s">
        <v>46</v>
      </c>
    </row>
    <row r="11" spans="1:6" ht="30" x14ac:dyDescent="0.25">
      <c r="A11" s="9" t="s">
        <v>3</v>
      </c>
      <c r="B11" s="21">
        <v>4.5</v>
      </c>
      <c r="C11">
        <f>E3*B3</f>
        <v>2.17</v>
      </c>
      <c r="F11" s="2" t="s">
        <v>47</v>
      </c>
    </row>
    <row r="12" spans="1:6" ht="30" x14ac:dyDescent="0.25">
      <c r="A12" s="3" t="s">
        <v>4</v>
      </c>
      <c r="B12" s="21">
        <f>B9-B10-B11</f>
        <v>12.899999999999999</v>
      </c>
      <c r="C12" s="21">
        <f>C9-C10-C11</f>
        <v>14.229999999999999</v>
      </c>
      <c r="F12" s="2" t="s">
        <v>48</v>
      </c>
    </row>
    <row r="13" spans="1:6" ht="30" x14ac:dyDescent="0.25">
      <c r="A13" s="9" t="s">
        <v>5</v>
      </c>
      <c r="B13" s="21">
        <v>6.7</v>
      </c>
      <c r="C13" s="22">
        <f>E4*(B5/(1-((1+B5)^-E5)))</f>
        <v>12.760779848567363</v>
      </c>
      <c r="F13" s="2" t="s">
        <v>49</v>
      </c>
    </row>
    <row r="14" spans="1:6" ht="45" x14ac:dyDescent="0.25">
      <c r="A14" s="15" t="s">
        <v>50</v>
      </c>
      <c r="B14" s="23">
        <f>B12-B13</f>
        <v>6.1999999999999984</v>
      </c>
      <c r="C14" s="23">
        <f>C12-C13</f>
        <v>1.4692201514326353</v>
      </c>
      <c r="F14" s="2" t="s">
        <v>51</v>
      </c>
    </row>
    <row r="16" spans="1:6" x14ac:dyDescent="0.25">
      <c r="A16" s="11"/>
      <c r="C16" s="31"/>
      <c r="F16" s="2"/>
    </row>
    <row r="17" spans="1:3" x14ac:dyDescent="0.25">
      <c r="A17" s="1"/>
    </row>
    <row r="18" spans="1:3" x14ac:dyDescent="0.25">
      <c r="A18" s="1"/>
    </row>
    <row r="19" spans="1:3" x14ac:dyDescent="0.25">
      <c r="A19" s="1"/>
      <c r="B19" s="31"/>
      <c r="C19" s="31"/>
    </row>
    <row r="21" spans="1:3" x14ac:dyDescent="0.25">
      <c r="B21" s="22"/>
      <c r="C21" s="22"/>
    </row>
    <row r="23" spans="1:3" x14ac:dyDescent="0.25">
      <c r="B23" s="25"/>
      <c r="C23" s="25"/>
    </row>
    <row r="24" spans="1:3" x14ac:dyDescent="0.25">
      <c r="B24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8" sqref="E8"/>
    </sheetView>
  </sheetViews>
  <sheetFormatPr baseColWidth="10" defaultRowHeight="15" x14ac:dyDescent="0.25"/>
  <cols>
    <col min="1" max="1" width="37.7109375" customWidth="1"/>
    <col min="4" max="4" width="22.7109375" customWidth="1"/>
    <col min="8" max="8" width="57" customWidth="1"/>
  </cols>
  <sheetData>
    <row r="1" spans="1:8" x14ac:dyDescent="0.25">
      <c r="A1" t="s">
        <v>34</v>
      </c>
      <c r="D1" t="s">
        <v>45</v>
      </c>
      <c r="H1" s="28"/>
    </row>
    <row r="2" spans="1:8" x14ac:dyDescent="0.25">
      <c r="A2" t="s">
        <v>35</v>
      </c>
      <c r="D2" t="s">
        <v>40</v>
      </c>
      <c r="E2" s="24">
        <v>36</v>
      </c>
      <c r="H2" s="2"/>
    </row>
    <row r="3" spans="1:8" x14ac:dyDescent="0.25">
      <c r="A3" t="s">
        <v>36</v>
      </c>
      <c r="B3" s="26">
        <v>6.8900000000000003E-2</v>
      </c>
      <c r="D3" t="s">
        <v>41</v>
      </c>
      <c r="E3">
        <v>21.7</v>
      </c>
    </row>
    <row r="4" spans="1:8" x14ac:dyDescent="0.25">
      <c r="A4" t="s">
        <v>37</v>
      </c>
      <c r="B4" s="19">
        <v>6.9000000000000006E-2</v>
      </c>
      <c r="D4" t="s">
        <v>42</v>
      </c>
      <c r="E4">
        <v>177</v>
      </c>
    </row>
    <row r="5" spans="1:8" x14ac:dyDescent="0.25">
      <c r="A5" t="s">
        <v>38</v>
      </c>
      <c r="B5" s="19">
        <f>((1+B3)/(1+B4))-1</f>
        <v>-9.35453695042332E-5</v>
      </c>
      <c r="D5" t="s">
        <v>43</v>
      </c>
      <c r="E5">
        <v>18</v>
      </c>
    </row>
    <row r="6" spans="1:8" x14ac:dyDescent="0.25">
      <c r="B6" t="s">
        <v>54</v>
      </c>
      <c r="D6" t="s">
        <v>44</v>
      </c>
      <c r="E6">
        <f>E4+E3+E2</f>
        <v>234.7</v>
      </c>
    </row>
    <row r="8" spans="1:8" ht="45" x14ac:dyDescent="0.25">
      <c r="B8" s="20" t="s">
        <v>39</v>
      </c>
      <c r="C8" s="20" t="s">
        <v>11</v>
      </c>
      <c r="H8" s="27" t="s">
        <v>53</v>
      </c>
    </row>
    <row r="9" spans="1:8" x14ac:dyDescent="0.25">
      <c r="A9" s="2" t="s">
        <v>1</v>
      </c>
      <c r="B9" s="21">
        <v>20</v>
      </c>
      <c r="C9" s="21">
        <v>20</v>
      </c>
      <c r="H9" s="2"/>
    </row>
    <row r="10" spans="1:8" x14ac:dyDescent="0.25">
      <c r="A10" s="9" t="s">
        <v>2</v>
      </c>
      <c r="B10" s="21">
        <v>2.6</v>
      </c>
      <c r="C10">
        <f>(E2)*B3</f>
        <v>2.4803999999999999</v>
      </c>
    </row>
    <row r="11" spans="1:8" x14ac:dyDescent="0.25">
      <c r="A11" s="9" t="s">
        <v>3</v>
      </c>
      <c r="B11" s="21">
        <v>4.5</v>
      </c>
      <c r="C11">
        <f>E3*B3</f>
        <v>1.4951300000000001</v>
      </c>
    </row>
    <row r="12" spans="1:8" x14ac:dyDescent="0.25">
      <c r="A12" s="3" t="s">
        <v>4</v>
      </c>
      <c r="B12" s="21">
        <f>B9-B10-B11</f>
        <v>12.899999999999999</v>
      </c>
      <c r="C12" s="21">
        <f>C9-C10-C11</f>
        <v>16.024470000000001</v>
      </c>
    </row>
    <row r="13" spans="1:8" ht="60" x14ac:dyDescent="0.25">
      <c r="A13" s="9" t="s">
        <v>5</v>
      </c>
      <c r="B13" s="21">
        <v>6.7</v>
      </c>
      <c r="C13" s="22">
        <f>E4*(B5/(1-((1+B5)^-E5)))</f>
        <v>9.8245969529906567</v>
      </c>
      <c r="H13" s="2" t="s">
        <v>55</v>
      </c>
    </row>
    <row r="14" spans="1:8" x14ac:dyDescent="0.25">
      <c r="A14" s="15" t="s">
        <v>50</v>
      </c>
      <c r="B14" s="30">
        <f>B12-B13</f>
        <v>6.1999999999999984</v>
      </c>
      <c r="C14" s="30">
        <f>C12-C13</f>
        <v>6.1998730470093442</v>
      </c>
    </row>
    <row r="16" spans="1:8" x14ac:dyDescent="0.25">
      <c r="A16" s="11" t="s">
        <v>19</v>
      </c>
    </row>
    <row r="17" spans="1:3" x14ac:dyDescent="0.25">
      <c r="A17" s="1" t="s">
        <v>20</v>
      </c>
    </row>
    <row r="18" spans="1:3" x14ac:dyDescent="0.25">
      <c r="A18" s="1" t="s">
        <v>21</v>
      </c>
    </row>
    <row r="19" spans="1:3" x14ac:dyDescent="0.25">
      <c r="A19" s="1" t="s">
        <v>22</v>
      </c>
    </row>
    <row r="21" spans="1:3" x14ac:dyDescent="0.25">
      <c r="A21" t="s">
        <v>52</v>
      </c>
      <c r="B21" s="25">
        <f>B5+(B14/E6)</f>
        <v>2.6323156803482552E-2</v>
      </c>
      <c r="C21" s="25">
        <f>B5+(C14/E6)</f>
        <v>2.6322615887459315E-2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3" sqref="H13"/>
    </sheetView>
  </sheetViews>
  <sheetFormatPr baseColWidth="10" defaultRowHeight="15" x14ac:dyDescent="0.25"/>
  <cols>
    <col min="1" max="1" width="36.28515625" customWidth="1"/>
    <col min="4" max="4" width="19.7109375" customWidth="1"/>
    <col min="8" max="8" width="57" customWidth="1"/>
  </cols>
  <sheetData>
    <row r="1" spans="1:8" x14ac:dyDescent="0.25">
      <c r="A1" t="s">
        <v>34</v>
      </c>
      <c r="D1" t="s">
        <v>45</v>
      </c>
    </row>
    <row r="2" spans="1:8" x14ac:dyDescent="0.25">
      <c r="A2" t="s">
        <v>35</v>
      </c>
      <c r="D2" t="s">
        <v>40</v>
      </c>
      <c r="E2" s="24">
        <v>36</v>
      </c>
    </row>
    <row r="3" spans="1:8" x14ac:dyDescent="0.25">
      <c r="A3" t="s">
        <v>36</v>
      </c>
      <c r="B3" s="26">
        <v>2.9000000000000001E-2</v>
      </c>
      <c r="D3" t="s">
        <v>41</v>
      </c>
      <c r="E3">
        <v>21.7</v>
      </c>
    </row>
    <row r="4" spans="1:8" x14ac:dyDescent="0.25">
      <c r="A4" t="s">
        <v>37</v>
      </c>
      <c r="B4" s="19">
        <v>6.9000000000000006E-2</v>
      </c>
      <c r="D4" t="s">
        <v>42</v>
      </c>
      <c r="E4">
        <v>177</v>
      </c>
    </row>
    <row r="5" spans="1:8" x14ac:dyDescent="0.25">
      <c r="A5" t="s">
        <v>38</v>
      </c>
      <c r="B5" s="19">
        <f>((1+B3)/(1+B4))-1</f>
        <v>-3.7418147801683843E-2</v>
      </c>
      <c r="D5" t="s">
        <v>43</v>
      </c>
      <c r="E5">
        <v>18</v>
      </c>
    </row>
    <row r="6" spans="1:8" x14ac:dyDescent="0.25">
      <c r="D6" t="s">
        <v>44</v>
      </c>
      <c r="E6">
        <f>E4+E3+E2</f>
        <v>234.7</v>
      </c>
    </row>
    <row r="8" spans="1:8" ht="45" x14ac:dyDescent="0.25">
      <c r="B8" s="20" t="s">
        <v>39</v>
      </c>
      <c r="C8" s="20" t="s">
        <v>11</v>
      </c>
      <c r="H8" s="29" t="s">
        <v>56</v>
      </c>
    </row>
    <row r="9" spans="1:8" x14ac:dyDescent="0.25">
      <c r="A9" s="2" t="s">
        <v>1</v>
      </c>
      <c r="B9" s="21">
        <v>20</v>
      </c>
      <c r="C9" s="21">
        <v>20</v>
      </c>
    </row>
    <row r="10" spans="1:8" x14ac:dyDescent="0.25">
      <c r="A10" s="9" t="s">
        <v>2</v>
      </c>
      <c r="B10" s="21">
        <v>2.6</v>
      </c>
      <c r="C10">
        <f>(E2)*B3</f>
        <v>1.044</v>
      </c>
    </row>
    <row r="11" spans="1:8" x14ac:dyDescent="0.25">
      <c r="A11" s="9" t="s">
        <v>3</v>
      </c>
      <c r="B11" s="21">
        <v>4.5</v>
      </c>
      <c r="C11">
        <f>E3*B3</f>
        <v>0.62929999999999997</v>
      </c>
    </row>
    <row r="12" spans="1:8" x14ac:dyDescent="0.25">
      <c r="A12" s="3" t="s">
        <v>4</v>
      </c>
      <c r="B12" s="21">
        <f>B9-B10-B11</f>
        <v>12.899999999999999</v>
      </c>
      <c r="C12" s="21">
        <f>C9-C10-C11</f>
        <v>18.326699999999999</v>
      </c>
      <c r="H12" t="s">
        <v>57</v>
      </c>
    </row>
    <row r="13" spans="1:8" x14ac:dyDescent="0.25">
      <c r="A13" s="9" t="s">
        <v>5</v>
      </c>
      <c r="B13" s="16">
        <v>6.7</v>
      </c>
      <c r="C13" s="30">
        <f>E4*(B5/(1-((1+B5)^-E5)))</f>
        <v>6.7126074631127501</v>
      </c>
    </row>
    <row r="14" spans="1:8" x14ac:dyDescent="0.25">
      <c r="A14" s="15" t="s">
        <v>50</v>
      </c>
      <c r="B14" s="23">
        <f>B12-B13</f>
        <v>6.1999999999999984</v>
      </c>
      <c r="C14" s="23">
        <f>C12-C13</f>
        <v>11.614092536887249</v>
      </c>
    </row>
    <row r="16" spans="1:8" x14ac:dyDescent="0.25">
      <c r="A16" s="11" t="s">
        <v>19</v>
      </c>
    </row>
    <row r="17" spans="1:3" x14ac:dyDescent="0.25">
      <c r="A17" s="1" t="s">
        <v>20</v>
      </c>
    </row>
    <row r="18" spans="1:3" x14ac:dyDescent="0.25">
      <c r="A18" s="1" t="s">
        <v>21</v>
      </c>
    </row>
    <row r="19" spans="1:3" x14ac:dyDescent="0.25">
      <c r="A19" s="1" t="s">
        <v>22</v>
      </c>
    </row>
    <row r="21" spans="1:3" x14ac:dyDescent="0.25">
      <c r="A21" t="s">
        <v>52</v>
      </c>
      <c r="B21" s="25">
        <f>B5+(B14/E6)</f>
        <v>-1.1001445628697058E-2</v>
      </c>
      <c r="C21" s="25">
        <f>B5+(C14/E6)</f>
        <v>1.2066694707422457E-2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6" sqref="F6"/>
    </sheetView>
  </sheetViews>
  <sheetFormatPr baseColWidth="10" defaultRowHeight="15" x14ac:dyDescent="0.25"/>
  <cols>
    <col min="1" max="1" width="36.28515625" customWidth="1"/>
    <col min="4" max="4" width="19.7109375" customWidth="1"/>
    <col min="6" max="6" width="80" customWidth="1"/>
  </cols>
  <sheetData>
    <row r="1" spans="1:6" x14ac:dyDescent="0.25">
      <c r="A1" t="s">
        <v>34</v>
      </c>
      <c r="D1" t="s">
        <v>45</v>
      </c>
    </row>
    <row r="2" spans="1:6" x14ac:dyDescent="0.25">
      <c r="A2" t="s">
        <v>35</v>
      </c>
      <c r="D2" t="s">
        <v>40</v>
      </c>
      <c r="E2" s="24">
        <v>36</v>
      </c>
      <c r="F2" t="s">
        <v>66</v>
      </c>
    </row>
    <row r="3" spans="1:6" x14ac:dyDescent="0.25">
      <c r="A3" t="s">
        <v>36</v>
      </c>
      <c r="B3" s="18">
        <v>0.1</v>
      </c>
      <c r="D3" t="s">
        <v>41</v>
      </c>
      <c r="E3">
        <v>21.7</v>
      </c>
    </row>
    <row r="4" spans="1:6" x14ac:dyDescent="0.25">
      <c r="A4" t="s">
        <v>37</v>
      </c>
      <c r="B4" s="19">
        <v>6.9000000000000006E-2</v>
      </c>
      <c r="D4" t="s">
        <v>42</v>
      </c>
      <c r="E4">
        <v>177</v>
      </c>
    </row>
    <row r="5" spans="1:6" x14ac:dyDescent="0.25">
      <c r="A5" t="s">
        <v>38</v>
      </c>
      <c r="B5" s="19">
        <f>((1+B3)/(1+B4))-1</f>
        <v>2.8999064546305187E-2</v>
      </c>
      <c r="D5" t="s">
        <v>43</v>
      </c>
      <c r="E5">
        <v>18</v>
      </c>
    </row>
    <row r="6" spans="1:6" x14ac:dyDescent="0.25">
      <c r="D6" t="s">
        <v>44</v>
      </c>
      <c r="E6">
        <f>E4+E3+E2</f>
        <v>234.7</v>
      </c>
    </row>
    <row r="7" spans="1:6" x14ac:dyDescent="0.25">
      <c r="D7" t="s">
        <v>61</v>
      </c>
      <c r="E7">
        <v>55.9</v>
      </c>
    </row>
    <row r="8" spans="1:6" ht="30" x14ac:dyDescent="0.25">
      <c r="B8" s="20" t="s">
        <v>39</v>
      </c>
      <c r="C8" s="20" t="s">
        <v>11</v>
      </c>
      <c r="D8" t="s">
        <v>62</v>
      </c>
      <c r="E8">
        <v>11.7</v>
      </c>
    </row>
    <row r="9" spans="1:6" x14ac:dyDescent="0.25">
      <c r="A9" s="2" t="s">
        <v>1</v>
      </c>
      <c r="B9" s="21">
        <v>20</v>
      </c>
      <c r="C9" s="21">
        <v>20</v>
      </c>
      <c r="D9" t="s">
        <v>63</v>
      </c>
      <c r="E9">
        <v>178.8</v>
      </c>
    </row>
    <row r="10" spans="1:6" ht="30" x14ac:dyDescent="0.25">
      <c r="A10" s="9" t="s">
        <v>2</v>
      </c>
      <c r="B10" s="21">
        <v>2.6</v>
      </c>
      <c r="C10">
        <f>(E2)*B3</f>
        <v>3.6</v>
      </c>
      <c r="F10" s="2" t="s">
        <v>46</v>
      </c>
    </row>
    <row r="11" spans="1:6" ht="30" x14ac:dyDescent="0.25">
      <c r="A11" s="9" t="s">
        <v>3</v>
      </c>
      <c r="B11" s="21">
        <v>4.5</v>
      </c>
      <c r="C11">
        <f>E3*B3</f>
        <v>2.17</v>
      </c>
      <c r="F11" s="2" t="s">
        <v>47</v>
      </c>
    </row>
    <row r="12" spans="1:6" ht="30" x14ac:dyDescent="0.25">
      <c r="A12" s="3" t="s">
        <v>4</v>
      </c>
      <c r="B12" s="21">
        <f>B9-B10-B11</f>
        <v>12.899999999999999</v>
      </c>
      <c r="C12" s="21">
        <f>C9-C10-C11</f>
        <v>14.229999999999999</v>
      </c>
      <c r="F12" s="2" t="s">
        <v>48</v>
      </c>
    </row>
    <row r="13" spans="1:6" ht="30" x14ac:dyDescent="0.25">
      <c r="A13" s="9" t="s">
        <v>5</v>
      </c>
      <c r="B13" s="21">
        <v>6.7</v>
      </c>
      <c r="C13" s="22">
        <f>E4*(B5/(1-((1+B5)^-E5)))</f>
        <v>12.760779848567363</v>
      </c>
      <c r="F13" s="2" t="s">
        <v>49</v>
      </c>
    </row>
    <row r="14" spans="1:6" ht="45" x14ac:dyDescent="0.25">
      <c r="A14" s="15" t="s">
        <v>50</v>
      </c>
      <c r="B14" s="23">
        <f>B12-B13</f>
        <v>6.1999999999999984</v>
      </c>
      <c r="C14" s="23">
        <f>C12-C13</f>
        <v>1.4692201514326353</v>
      </c>
      <c r="F14" s="2" t="s">
        <v>51</v>
      </c>
    </row>
    <row r="16" spans="1:6" ht="30" x14ac:dyDescent="0.25">
      <c r="A16" s="11" t="s">
        <v>19</v>
      </c>
      <c r="B16">
        <v>4.3</v>
      </c>
      <c r="C16" s="31">
        <f>E7*(B5+B4)</f>
        <v>5.4781477081384597</v>
      </c>
      <c r="F16" s="2" t="s">
        <v>65</v>
      </c>
    </row>
    <row r="17" spans="1:3" x14ac:dyDescent="0.25">
      <c r="A17" s="1" t="s">
        <v>20</v>
      </c>
      <c r="B17">
        <v>6.5</v>
      </c>
      <c r="C17">
        <f>B17</f>
        <v>6.5</v>
      </c>
    </row>
    <row r="18" spans="1:3" x14ac:dyDescent="0.25">
      <c r="A18" s="1" t="s">
        <v>21</v>
      </c>
      <c r="B18">
        <v>2.2000000000000002</v>
      </c>
      <c r="C18">
        <f>B18</f>
        <v>2.2000000000000002</v>
      </c>
    </row>
    <row r="19" spans="1:3" x14ac:dyDescent="0.25">
      <c r="A19" s="1" t="s">
        <v>22</v>
      </c>
      <c r="B19" s="31">
        <f>B16-B17-B18</f>
        <v>-4.4000000000000004</v>
      </c>
      <c r="C19" s="31">
        <f>C16-C17-C18</f>
        <v>-3.2218522918615404</v>
      </c>
    </row>
    <row r="21" spans="1:3" x14ac:dyDescent="0.25">
      <c r="A21" t="s">
        <v>60</v>
      </c>
      <c r="B21" s="22">
        <f>B14+B19</f>
        <v>1.799999999999998</v>
      </c>
      <c r="C21" s="22">
        <f>C14+C19</f>
        <v>-1.7526321404289051</v>
      </c>
    </row>
    <row r="23" spans="1:3" x14ac:dyDescent="0.25">
      <c r="A23" t="s">
        <v>52</v>
      </c>
      <c r="B23" s="25">
        <f>B5+(B14/E6)</f>
        <v>5.5415766719291971E-2</v>
      </c>
      <c r="C23" s="25">
        <f>B5+(C14/E6)</f>
        <v>3.5259056670006235E-2</v>
      </c>
    </row>
    <row r="24" spans="1:3" x14ac:dyDescent="0.25">
      <c r="A24" t="s">
        <v>64</v>
      </c>
      <c r="B24" s="32">
        <f>B5+(C21/E9)</f>
        <v>1.9196871367172609E-2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Les  normes</vt:lpstr>
      <vt:lpstr>Les simulations</vt:lpstr>
      <vt:lpstr>T1</vt:lpstr>
      <vt:lpstr>T2</vt:lpstr>
      <vt:lpstr>T3</vt:lpstr>
      <vt:lpstr>T4</vt:lpstr>
      <vt:lpstr>T5</vt:lpstr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koehl</dc:creator>
  <cp:lastModifiedBy>koehl</cp:lastModifiedBy>
  <dcterms:created xsi:type="dcterms:W3CDTF">2013-01-22T15:45:19Z</dcterms:created>
  <dcterms:modified xsi:type="dcterms:W3CDTF">2013-02-03T17:32:59Z</dcterms:modified>
</cp:coreProperties>
</file>