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nseignement\GeolStruct\2025-2026\Notes\"/>
    </mc:Choice>
  </mc:AlternateContent>
  <xr:revisionPtr revIDLastSave="0" documentId="8_{3ABE28C6-F379-4F68-86C7-17AADF97135F}" xr6:coauthVersionLast="36" xr6:coauthVersionMax="36" xr10:uidLastSave="{00000000-0000-0000-0000-000000000000}"/>
  <bookViews>
    <workbookView xWindow="-105" yWindow="-105" windowWidth="21795" windowHeight="12975" xr2:uid="{4DDCCDF9-6C2A-412E-A25F-CBB5F837FCF0}"/>
  </bookViews>
  <sheets>
    <sheet name="Feuil1" sheetId="1" r:id="rId1"/>
    <sheet name="Quizz_Cours" sheetId="2" r:id="rId2"/>
    <sheet name="QuizzTDs" sheetId="3" r:id="rId3"/>
  </sheets>
  <definedNames>
    <definedName name="_xlnm._FilterDatabase" localSheetId="0" hidden="1">Feuil1!$A$11:$AD$11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3" i="1" l="1"/>
  <c r="AD119" i="1"/>
  <c r="K115" i="1"/>
  <c r="K114" i="1"/>
  <c r="K113" i="1"/>
  <c r="H118" i="1"/>
  <c r="T58" i="1"/>
  <c r="T21" i="1"/>
  <c r="T16" i="1"/>
  <c r="AB113" i="1"/>
  <c r="AB117" i="1"/>
  <c r="Y118" i="1"/>
  <c r="X118" i="1"/>
  <c r="U4" i="1"/>
  <c r="V117" i="1"/>
  <c r="U109" i="1"/>
  <c r="I118" i="1"/>
  <c r="J118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40" i="1"/>
  <c r="K38" i="1"/>
  <c r="K39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2" i="1"/>
  <c r="K70" i="1"/>
  <c r="K71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16" i="1"/>
  <c r="K117" i="1"/>
  <c r="W117" i="1"/>
  <c r="Z12" i="1"/>
  <c r="Z13" i="1"/>
  <c r="AA13" i="1" s="1"/>
  <c r="AB13" i="1" s="1"/>
  <c r="Z14" i="1"/>
  <c r="AA14" i="1" s="1"/>
  <c r="AB14" i="1" s="1"/>
  <c r="Z15" i="1"/>
  <c r="AA15" i="1" s="1"/>
  <c r="AB15" i="1" s="1"/>
  <c r="Z16" i="1"/>
  <c r="AA16" i="1" s="1"/>
  <c r="AB16" i="1" s="1"/>
  <c r="Z17" i="1"/>
  <c r="AA17" i="1" s="1"/>
  <c r="AB17" i="1" s="1"/>
  <c r="Z18" i="1"/>
  <c r="AA18" i="1" s="1"/>
  <c r="AB18" i="1" s="1"/>
  <c r="Z19" i="1"/>
  <c r="AA19" i="1" s="1"/>
  <c r="AB19" i="1" s="1"/>
  <c r="Z20" i="1"/>
  <c r="AA20" i="1" s="1"/>
  <c r="AB20" i="1" s="1"/>
  <c r="Z21" i="1"/>
  <c r="AA21" i="1" s="1"/>
  <c r="AB21" i="1" s="1"/>
  <c r="Z22" i="1"/>
  <c r="AA22" i="1" s="1"/>
  <c r="AB22" i="1" s="1"/>
  <c r="Z23" i="1"/>
  <c r="AA23" i="1" s="1"/>
  <c r="AB23" i="1" s="1"/>
  <c r="Z24" i="1"/>
  <c r="AA24" i="1" s="1"/>
  <c r="AB24" i="1" s="1"/>
  <c r="Z25" i="1"/>
  <c r="AA25" i="1" s="1"/>
  <c r="AB25" i="1" s="1"/>
  <c r="Z26" i="1"/>
  <c r="AA26" i="1" s="1"/>
  <c r="AB26" i="1" s="1"/>
  <c r="Z27" i="1"/>
  <c r="AA27" i="1" s="1"/>
  <c r="AB27" i="1" s="1"/>
  <c r="Z28" i="1"/>
  <c r="AA28" i="1" s="1"/>
  <c r="AB28" i="1" s="1"/>
  <c r="Z29" i="1"/>
  <c r="AA29" i="1" s="1"/>
  <c r="AB29" i="1" s="1"/>
  <c r="Z30" i="1"/>
  <c r="AA30" i="1" s="1"/>
  <c r="AB30" i="1" s="1"/>
  <c r="Z31" i="1"/>
  <c r="AA31" i="1" s="1"/>
  <c r="AB31" i="1" s="1"/>
  <c r="Z32" i="1"/>
  <c r="AA32" i="1" s="1"/>
  <c r="AB32" i="1" s="1"/>
  <c r="Z33" i="1"/>
  <c r="AA33" i="1" s="1"/>
  <c r="AB33" i="1" s="1"/>
  <c r="Z34" i="1"/>
  <c r="AA34" i="1" s="1"/>
  <c r="AB34" i="1" s="1"/>
  <c r="Z35" i="1"/>
  <c r="AA35" i="1" s="1"/>
  <c r="AB35" i="1" s="1"/>
  <c r="Z36" i="1"/>
  <c r="AA36" i="1" s="1"/>
  <c r="AB36" i="1" s="1"/>
  <c r="Z37" i="1"/>
  <c r="AA37" i="1" s="1"/>
  <c r="AB37" i="1" s="1"/>
  <c r="Z40" i="1"/>
  <c r="AA40" i="1" s="1"/>
  <c r="AB40" i="1" s="1"/>
  <c r="Z38" i="1"/>
  <c r="AA38" i="1" s="1"/>
  <c r="AB38" i="1" s="1"/>
  <c r="Z39" i="1"/>
  <c r="AA39" i="1" s="1"/>
  <c r="AB39" i="1" s="1"/>
  <c r="Z41" i="1"/>
  <c r="AA41" i="1" s="1"/>
  <c r="AB41" i="1" s="1"/>
  <c r="Z42" i="1"/>
  <c r="AA42" i="1" s="1"/>
  <c r="AB42" i="1" s="1"/>
  <c r="Z43" i="1"/>
  <c r="AA43" i="1" s="1"/>
  <c r="AB43" i="1" s="1"/>
  <c r="Z44" i="1"/>
  <c r="AA44" i="1" s="1"/>
  <c r="AB44" i="1" s="1"/>
  <c r="Z45" i="1"/>
  <c r="AA45" i="1" s="1"/>
  <c r="AB45" i="1" s="1"/>
  <c r="Z46" i="1"/>
  <c r="AA46" i="1" s="1"/>
  <c r="AB46" i="1" s="1"/>
  <c r="Z47" i="1"/>
  <c r="AA47" i="1" s="1"/>
  <c r="AB47" i="1" s="1"/>
  <c r="Z48" i="1"/>
  <c r="AA48" i="1" s="1"/>
  <c r="AB48" i="1" s="1"/>
  <c r="Z49" i="1"/>
  <c r="AA49" i="1" s="1"/>
  <c r="AB49" i="1" s="1"/>
  <c r="Z50" i="1"/>
  <c r="AA50" i="1" s="1"/>
  <c r="AB50" i="1" s="1"/>
  <c r="Z51" i="1"/>
  <c r="AA51" i="1" s="1"/>
  <c r="AB51" i="1" s="1"/>
  <c r="Z52" i="1"/>
  <c r="AA52" i="1" s="1"/>
  <c r="AB52" i="1" s="1"/>
  <c r="Z53" i="1"/>
  <c r="AA53" i="1" s="1"/>
  <c r="AB53" i="1" s="1"/>
  <c r="Z54" i="1"/>
  <c r="AA54" i="1" s="1"/>
  <c r="AB54" i="1" s="1"/>
  <c r="Z55" i="1"/>
  <c r="AA55" i="1" s="1"/>
  <c r="AB55" i="1" s="1"/>
  <c r="Z56" i="1"/>
  <c r="AA56" i="1" s="1"/>
  <c r="AB56" i="1" s="1"/>
  <c r="Z57" i="1"/>
  <c r="AA57" i="1" s="1"/>
  <c r="AB57" i="1" s="1"/>
  <c r="Z58" i="1"/>
  <c r="AA58" i="1" s="1"/>
  <c r="AB58" i="1" s="1"/>
  <c r="Z59" i="1"/>
  <c r="AA59" i="1" s="1"/>
  <c r="AB59" i="1" s="1"/>
  <c r="Z60" i="1"/>
  <c r="AA60" i="1" s="1"/>
  <c r="AB60" i="1" s="1"/>
  <c r="Z61" i="1"/>
  <c r="AA61" i="1" s="1"/>
  <c r="AB61" i="1" s="1"/>
  <c r="Z62" i="1"/>
  <c r="AA62" i="1" s="1"/>
  <c r="AB62" i="1" s="1"/>
  <c r="Z63" i="1"/>
  <c r="AA63" i="1" s="1"/>
  <c r="AB63" i="1" s="1"/>
  <c r="Z64" i="1"/>
  <c r="AA64" i="1" s="1"/>
  <c r="AB64" i="1" s="1"/>
  <c r="Z65" i="1"/>
  <c r="AA65" i="1" s="1"/>
  <c r="AB65" i="1" s="1"/>
  <c r="Z66" i="1"/>
  <c r="AA66" i="1" s="1"/>
  <c r="AB66" i="1" s="1"/>
  <c r="Z67" i="1"/>
  <c r="AA67" i="1" s="1"/>
  <c r="AB67" i="1" s="1"/>
  <c r="Z68" i="1"/>
  <c r="AA68" i="1" s="1"/>
  <c r="AB68" i="1" s="1"/>
  <c r="Z69" i="1"/>
  <c r="AA69" i="1" s="1"/>
  <c r="AB69" i="1" s="1"/>
  <c r="Z72" i="1"/>
  <c r="AA72" i="1" s="1"/>
  <c r="AB72" i="1" s="1"/>
  <c r="Z70" i="1"/>
  <c r="AA70" i="1" s="1"/>
  <c r="AB70" i="1" s="1"/>
  <c r="Z71" i="1"/>
  <c r="AA71" i="1" s="1"/>
  <c r="AB71" i="1" s="1"/>
  <c r="Z73" i="1"/>
  <c r="AA73" i="1" s="1"/>
  <c r="AB73" i="1" s="1"/>
  <c r="Z74" i="1"/>
  <c r="AA74" i="1" s="1"/>
  <c r="AB74" i="1" s="1"/>
  <c r="Z75" i="1"/>
  <c r="AA75" i="1" s="1"/>
  <c r="AB75" i="1" s="1"/>
  <c r="Z76" i="1"/>
  <c r="AA76" i="1" s="1"/>
  <c r="AB76" i="1" s="1"/>
  <c r="Z77" i="1"/>
  <c r="AA77" i="1" s="1"/>
  <c r="AB77" i="1" s="1"/>
  <c r="Z78" i="1"/>
  <c r="AA78" i="1" s="1"/>
  <c r="AB78" i="1" s="1"/>
  <c r="Z79" i="1"/>
  <c r="AA79" i="1" s="1"/>
  <c r="AB79" i="1" s="1"/>
  <c r="Z80" i="1"/>
  <c r="AA80" i="1" s="1"/>
  <c r="AB80" i="1" s="1"/>
  <c r="Z81" i="1"/>
  <c r="AA81" i="1" s="1"/>
  <c r="AB81" i="1" s="1"/>
  <c r="Z82" i="1"/>
  <c r="AA82" i="1" s="1"/>
  <c r="AB82" i="1" s="1"/>
  <c r="Z83" i="1"/>
  <c r="AA83" i="1" s="1"/>
  <c r="AB83" i="1" s="1"/>
  <c r="Z84" i="1"/>
  <c r="AA84" i="1" s="1"/>
  <c r="AB84" i="1" s="1"/>
  <c r="Z85" i="1"/>
  <c r="AA85" i="1" s="1"/>
  <c r="AB85" i="1" s="1"/>
  <c r="Z86" i="1"/>
  <c r="AA86" i="1" s="1"/>
  <c r="AB86" i="1" s="1"/>
  <c r="Z87" i="1"/>
  <c r="AA87" i="1" s="1"/>
  <c r="AB87" i="1" s="1"/>
  <c r="Z88" i="1"/>
  <c r="AA88" i="1" s="1"/>
  <c r="AB88" i="1" s="1"/>
  <c r="Z89" i="1"/>
  <c r="AA89" i="1" s="1"/>
  <c r="AB89" i="1" s="1"/>
  <c r="Z90" i="1"/>
  <c r="AA90" i="1" s="1"/>
  <c r="AB90" i="1" s="1"/>
  <c r="Z91" i="1"/>
  <c r="AA91" i="1" s="1"/>
  <c r="AB91" i="1" s="1"/>
  <c r="Z92" i="1"/>
  <c r="AA92" i="1" s="1"/>
  <c r="AB92" i="1" s="1"/>
  <c r="Z93" i="1"/>
  <c r="AA93" i="1" s="1"/>
  <c r="AB93" i="1" s="1"/>
  <c r="Z94" i="1"/>
  <c r="AA94" i="1" s="1"/>
  <c r="AB94" i="1" s="1"/>
  <c r="Z95" i="1"/>
  <c r="AA95" i="1" s="1"/>
  <c r="AB95" i="1" s="1"/>
  <c r="Z96" i="1"/>
  <c r="AA96" i="1" s="1"/>
  <c r="AB96" i="1" s="1"/>
  <c r="Z97" i="1"/>
  <c r="AA97" i="1" s="1"/>
  <c r="AB97" i="1" s="1"/>
  <c r="Z98" i="1"/>
  <c r="AA98" i="1" s="1"/>
  <c r="AB98" i="1" s="1"/>
  <c r="Z99" i="1"/>
  <c r="AA99" i="1" s="1"/>
  <c r="AB99" i="1" s="1"/>
  <c r="Z100" i="1"/>
  <c r="AA100" i="1" s="1"/>
  <c r="AB100" i="1" s="1"/>
  <c r="Z101" i="1"/>
  <c r="AA101" i="1" s="1"/>
  <c r="AB101" i="1" s="1"/>
  <c r="Z102" i="1"/>
  <c r="AA102" i="1" s="1"/>
  <c r="AB102" i="1" s="1"/>
  <c r="Z103" i="1"/>
  <c r="AA103" i="1" s="1"/>
  <c r="AB103" i="1" s="1"/>
  <c r="Z104" i="1"/>
  <c r="AA104" i="1" s="1"/>
  <c r="AB104" i="1" s="1"/>
  <c r="Z105" i="1"/>
  <c r="AA105" i="1" s="1"/>
  <c r="AB105" i="1" s="1"/>
  <c r="Z106" i="1"/>
  <c r="AA106" i="1" s="1"/>
  <c r="AB106" i="1" s="1"/>
  <c r="Z107" i="1"/>
  <c r="AA107" i="1" s="1"/>
  <c r="AB107" i="1" s="1"/>
  <c r="Z108" i="1"/>
  <c r="AA108" i="1" s="1"/>
  <c r="AB108" i="1" s="1"/>
  <c r="Z112" i="1"/>
  <c r="AA112" i="1" s="1"/>
  <c r="AB112" i="1" s="1"/>
  <c r="Z113" i="1"/>
  <c r="Z114" i="1"/>
  <c r="AA114" i="1" s="1"/>
  <c r="AB114" i="1" s="1"/>
  <c r="Z115" i="1"/>
  <c r="AA115" i="1" s="1"/>
  <c r="AB115" i="1" s="1"/>
  <c r="Z116" i="1"/>
  <c r="AA116" i="1" s="1"/>
  <c r="AB116" i="1" s="1"/>
  <c r="Z117" i="1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102" i="3"/>
  <c r="F103" i="3"/>
  <c r="F104" i="3"/>
  <c r="F105" i="3"/>
  <c r="F106" i="3"/>
  <c r="F107" i="3"/>
  <c r="F2" i="3"/>
  <c r="K12" i="1"/>
  <c r="L112" i="1"/>
  <c r="L114" i="1"/>
  <c r="L115" i="1"/>
  <c r="L116" i="1"/>
  <c r="L117" i="1"/>
  <c r="L12" i="1"/>
  <c r="L13" i="1"/>
  <c r="M13" i="1" s="1"/>
  <c r="N13" i="1" s="1"/>
  <c r="L14" i="1"/>
  <c r="M14" i="1" s="1"/>
  <c r="N14" i="1" s="1"/>
  <c r="L15" i="1"/>
  <c r="M15" i="1" s="1"/>
  <c r="N15" i="1" s="1"/>
  <c r="L16" i="1"/>
  <c r="M16" i="1" s="1"/>
  <c r="N16" i="1" s="1"/>
  <c r="L17" i="1"/>
  <c r="L18" i="1"/>
  <c r="L19" i="1"/>
  <c r="L20" i="1"/>
  <c r="M20" i="1" s="1"/>
  <c r="N20" i="1" s="1"/>
  <c r="L21" i="1"/>
  <c r="L22" i="1"/>
  <c r="M22" i="1" s="1"/>
  <c r="N22" i="1" s="1"/>
  <c r="L23" i="1"/>
  <c r="L24" i="1"/>
  <c r="L25" i="1"/>
  <c r="L26" i="1"/>
  <c r="M26" i="1" s="1"/>
  <c r="N26" i="1" s="1"/>
  <c r="L27" i="1"/>
  <c r="M27" i="1" s="1"/>
  <c r="N27" i="1" s="1"/>
  <c r="L28" i="1"/>
  <c r="L29" i="1"/>
  <c r="M29" i="1" s="1"/>
  <c r="N29" i="1" s="1"/>
  <c r="L30" i="1"/>
  <c r="M30" i="1" s="1"/>
  <c r="N30" i="1" s="1"/>
  <c r="L31" i="1"/>
  <c r="M31" i="1" s="1"/>
  <c r="N31" i="1" s="1"/>
  <c r="L32" i="1"/>
  <c r="M32" i="1" s="1"/>
  <c r="N32" i="1" s="1"/>
  <c r="L33" i="1"/>
  <c r="M33" i="1" s="1"/>
  <c r="N33" i="1" s="1"/>
  <c r="L34" i="1"/>
  <c r="M34" i="1" s="1"/>
  <c r="N34" i="1" s="1"/>
  <c r="L35" i="1"/>
  <c r="M35" i="1" s="1"/>
  <c r="N35" i="1" s="1"/>
  <c r="L36" i="1"/>
  <c r="M36" i="1" s="1"/>
  <c r="N36" i="1" s="1"/>
  <c r="L37" i="1"/>
  <c r="M37" i="1" s="1"/>
  <c r="N37" i="1" s="1"/>
  <c r="L40" i="1"/>
  <c r="M40" i="1" s="1"/>
  <c r="N40" i="1" s="1"/>
  <c r="L38" i="1"/>
  <c r="M38" i="1" s="1"/>
  <c r="N38" i="1" s="1"/>
  <c r="L39" i="1"/>
  <c r="M39" i="1" s="1"/>
  <c r="N39" i="1" s="1"/>
  <c r="L41" i="1"/>
  <c r="M41" i="1" s="1"/>
  <c r="N41" i="1" s="1"/>
  <c r="L42" i="1"/>
  <c r="M42" i="1" s="1"/>
  <c r="N42" i="1" s="1"/>
  <c r="L43" i="1"/>
  <c r="M43" i="1" s="1"/>
  <c r="N43" i="1" s="1"/>
  <c r="L44" i="1"/>
  <c r="M44" i="1" s="1"/>
  <c r="N44" i="1" s="1"/>
  <c r="L45" i="1"/>
  <c r="M45" i="1" s="1"/>
  <c r="N45" i="1" s="1"/>
  <c r="L46" i="1"/>
  <c r="M46" i="1" s="1"/>
  <c r="N46" i="1" s="1"/>
  <c r="L47" i="1"/>
  <c r="M47" i="1" s="1"/>
  <c r="N47" i="1" s="1"/>
  <c r="L48" i="1"/>
  <c r="M48" i="1" s="1"/>
  <c r="N48" i="1" s="1"/>
  <c r="L49" i="1"/>
  <c r="M49" i="1" s="1"/>
  <c r="N49" i="1" s="1"/>
  <c r="L50" i="1"/>
  <c r="M50" i="1" s="1"/>
  <c r="N50" i="1" s="1"/>
  <c r="L51" i="1"/>
  <c r="M51" i="1" s="1"/>
  <c r="N51" i="1" s="1"/>
  <c r="L52" i="1"/>
  <c r="M52" i="1" s="1"/>
  <c r="N52" i="1" s="1"/>
  <c r="L53" i="1"/>
  <c r="M53" i="1" s="1"/>
  <c r="N53" i="1" s="1"/>
  <c r="L54" i="1"/>
  <c r="M54" i="1" s="1"/>
  <c r="N54" i="1" s="1"/>
  <c r="L55" i="1"/>
  <c r="M55" i="1" s="1"/>
  <c r="N55" i="1" s="1"/>
  <c r="L56" i="1"/>
  <c r="M56" i="1" s="1"/>
  <c r="N56" i="1" s="1"/>
  <c r="L57" i="1"/>
  <c r="M57" i="1" s="1"/>
  <c r="N57" i="1" s="1"/>
  <c r="L58" i="1"/>
  <c r="M58" i="1" s="1"/>
  <c r="N58" i="1" s="1"/>
  <c r="L59" i="1"/>
  <c r="M59" i="1" s="1"/>
  <c r="N59" i="1" s="1"/>
  <c r="L60" i="1"/>
  <c r="M60" i="1" s="1"/>
  <c r="N60" i="1" s="1"/>
  <c r="L61" i="1"/>
  <c r="M61" i="1" s="1"/>
  <c r="N61" i="1" s="1"/>
  <c r="L62" i="1"/>
  <c r="M62" i="1" s="1"/>
  <c r="N62" i="1" s="1"/>
  <c r="L63" i="1"/>
  <c r="M63" i="1" s="1"/>
  <c r="N63" i="1" s="1"/>
  <c r="L64" i="1"/>
  <c r="M64" i="1" s="1"/>
  <c r="N64" i="1" s="1"/>
  <c r="L65" i="1"/>
  <c r="M65" i="1" s="1"/>
  <c r="N65" i="1" s="1"/>
  <c r="L66" i="1"/>
  <c r="M66" i="1" s="1"/>
  <c r="N66" i="1" s="1"/>
  <c r="L67" i="1"/>
  <c r="M67" i="1" s="1"/>
  <c r="N67" i="1" s="1"/>
  <c r="L68" i="1"/>
  <c r="M68" i="1" s="1"/>
  <c r="N68" i="1" s="1"/>
  <c r="L69" i="1"/>
  <c r="M69" i="1" s="1"/>
  <c r="N69" i="1" s="1"/>
  <c r="L72" i="1"/>
  <c r="M72" i="1" s="1"/>
  <c r="N72" i="1" s="1"/>
  <c r="L70" i="1"/>
  <c r="M70" i="1" s="1"/>
  <c r="N70" i="1" s="1"/>
  <c r="L71" i="1"/>
  <c r="M71" i="1" s="1"/>
  <c r="N71" i="1" s="1"/>
  <c r="L73" i="1"/>
  <c r="M73" i="1" s="1"/>
  <c r="N73" i="1" s="1"/>
  <c r="L74" i="1"/>
  <c r="M74" i="1" s="1"/>
  <c r="N74" i="1" s="1"/>
  <c r="L75" i="1"/>
  <c r="M75" i="1" s="1"/>
  <c r="N75" i="1" s="1"/>
  <c r="L76" i="1"/>
  <c r="M76" i="1" s="1"/>
  <c r="N76" i="1" s="1"/>
  <c r="L77" i="1"/>
  <c r="M77" i="1" s="1"/>
  <c r="N77" i="1" s="1"/>
  <c r="L78" i="1"/>
  <c r="M78" i="1" s="1"/>
  <c r="N78" i="1" s="1"/>
  <c r="L79" i="1"/>
  <c r="M79" i="1" s="1"/>
  <c r="N79" i="1" s="1"/>
  <c r="L80" i="1"/>
  <c r="M80" i="1" s="1"/>
  <c r="N80" i="1" s="1"/>
  <c r="L81" i="1"/>
  <c r="M81" i="1" s="1"/>
  <c r="N81" i="1" s="1"/>
  <c r="L82" i="1"/>
  <c r="M82" i="1" s="1"/>
  <c r="N82" i="1" s="1"/>
  <c r="L83" i="1"/>
  <c r="M83" i="1" s="1"/>
  <c r="N83" i="1" s="1"/>
  <c r="L84" i="1"/>
  <c r="M84" i="1" s="1"/>
  <c r="N84" i="1" s="1"/>
  <c r="L85" i="1"/>
  <c r="M85" i="1" s="1"/>
  <c r="N85" i="1" s="1"/>
  <c r="L86" i="1"/>
  <c r="M86" i="1" s="1"/>
  <c r="N86" i="1" s="1"/>
  <c r="L87" i="1"/>
  <c r="M87" i="1" s="1"/>
  <c r="N87" i="1" s="1"/>
  <c r="L88" i="1"/>
  <c r="M88" i="1" s="1"/>
  <c r="N88" i="1" s="1"/>
  <c r="L89" i="1"/>
  <c r="M89" i="1" s="1"/>
  <c r="N89" i="1" s="1"/>
  <c r="L90" i="1"/>
  <c r="M90" i="1" s="1"/>
  <c r="N90" i="1" s="1"/>
  <c r="L91" i="1"/>
  <c r="M91" i="1" s="1"/>
  <c r="N91" i="1" s="1"/>
  <c r="L92" i="1"/>
  <c r="M92" i="1" s="1"/>
  <c r="N92" i="1" s="1"/>
  <c r="L93" i="1"/>
  <c r="L94" i="1"/>
  <c r="M94" i="1" s="1"/>
  <c r="N94" i="1" s="1"/>
  <c r="L95" i="1"/>
  <c r="M95" i="1" s="1"/>
  <c r="N95" i="1" s="1"/>
  <c r="L96" i="1"/>
  <c r="M96" i="1" s="1"/>
  <c r="N96" i="1" s="1"/>
  <c r="L97" i="1"/>
  <c r="M97" i="1" s="1"/>
  <c r="N97" i="1" s="1"/>
  <c r="L98" i="1"/>
  <c r="M98" i="1" s="1"/>
  <c r="N98" i="1" s="1"/>
  <c r="L99" i="1"/>
  <c r="M99" i="1" s="1"/>
  <c r="N99" i="1" s="1"/>
  <c r="L100" i="1"/>
  <c r="M100" i="1" s="1"/>
  <c r="N100" i="1" s="1"/>
  <c r="L101" i="1"/>
  <c r="M101" i="1" s="1"/>
  <c r="N101" i="1" s="1"/>
  <c r="L102" i="1"/>
  <c r="M102" i="1" s="1"/>
  <c r="N102" i="1" s="1"/>
  <c r="L103" i="1"/>
  <c r="M103" i="1" s="1"/>
  <c r="N103" i="1" s="1"/>
  <c r="L104" i="1"/>
  <c r="M104" i="1" s="1"/>
  <c r="N104" i="1" s="1"/>
  <c r="L105" i="1"/>
  <c r="M105" i="1" s="1"/>
  <c r="N105" i="1" s="1"/>
  <c r="L106" i="1"/>
  <c r="M106" i="1" s="1"/>
  <c r="N106" i="1" s="1"/>
  <c r="L107" i="1"/>
  <c r="M107" i="1" s="1"/>
  <c r="N107" i="1" s="1"/>
  <c r="L108" i="1"/>
  <c r="M108" i="1" s="1"/>
  <c r="N108" i="1" s="1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102" i="2"/>
  <c r="J103" i="2"/>
  <c r="J104" i="2"/>
  <c r="J105" i="2"/>
  <c r="J106" i="2"/>
  <c r="J107" i="2"/>
  <c r="J2" i="2"/>
  <c r="S4" i="1"/>
  <c r="S109" i="1"/>
  <c r="T112" i="1"/>
  <c r="V112" i="1" s="1"/>
  <c r="W112" i="1" s="1"/>
  <c r="T113" i="1"/>
  <c r="V113" i="1" s="1"/>
  <c r="W113" i="1" s="1"/>
  <c r="T114" i="1"/>
  <c r="V114" i="1" s="1"/>
  <c r="W114" i="1" s="1"/>
  <c r="T115" i="1"/>
  <c r="V115" i="1" s="1"/>
  <c r="W115" i="1" s="1"/>
  <c r="T116" i="1"/>
  <c r="V116" i="1" s="1"/>
  <c r="W116" i="1" s="1"/>
  <c r="T13" i="1"/>
  <c r="V13" i="1" s="1"/>
  <c r="T14" i="1"/>
  <c r="V14" i="1" s="1"/>
  <c r="T15" i="1"/>
  <c r="V15" i="1" s="1"/>
  <c r="V16" i="1"/>
  <c r="W16" i="1" s="1"/>
  <c r="T17" i="1"/>
  <c r="V17" i="1" s="1"/>
  <c r="T18" i="1"/>
  <c r="V18" i="1" s="1"/>
  <c r="T19" i="1"/>
  <c r="V19" i="1" s="1"/>
  <c r="T20" i="1"/>
  <c r="V20" i="1" s="1"/>
  <c r="V21" i="1"/>
  <c r="T22" i="1"/>
  <c r="V22" i="1" s="1"/>
  <c r="T23" i="1"/>
  <c r="V23" i="1" s="1"/>
  <c r="T24" i="1"/>
  <c r="V24" i="1" s="1"/>
  <c r="T25" i="1"/>
  <c r="V25" i="1" s="1"/>
  <c r="T26" i="1"/>
  <c r="V26" i="1" s="1"/>
  <c r="T27" i="1"/>
  <c r="V27" i="1" s="1"/>
  <c r="T28" i="1"/>
  <c r="V28" i="1" s="1"/>
  <c r="T29" i="1"/>
  <c r="V29" i="1" s="1"/>
  <c r="T30" i="1"/>
  <c r="V30" i="1" s="1"/>
  <c r="T31" i="1"/>
  <c r="V31" i="1" s="1"/>
  <c r="T32" i="1"/>
  <c r="V32" i="1" s="1"/>
  <c r="T33" i="1"/>
  <c r="V33" i="1" s="1"/>
  <c r="T34" i="1"/>
  <c r="V34" i="1" s="1"/>
  <c r="T35" i="1"/>
  <c r="V35" i="1" s="1"/>
  <c r="T36" i="1"/>
  <c r="V36" i="1" s="1"/>
  <c r="T37" i="1"/>
  <c r="V37" i="1" s="1"/>
  <c r="T40" i="1"/>
  <c r="V40" i="1" s="1"/>
  <c r="T38" i="1"/>
  <c r="V38" i="1" s="1"/>
  <c r="T39" i="1"/>
  <c r="V39" i="1" s="1"/>
  <c r="T41" i="1"/>
  <c r="V41" i="1" s="1"/>
  <c r="T42" i="1"/>
  <c r="V42" i="1" s="1"/>
  <c r="T43" i="1"/>
  <c r="V43" i="1" s="1"/>
  <c r="T44" i="1"/>
  <c r="V44" i="1" s="1"/>
  <c r="T45" i="1"/>
  <c r="V45" i="1" s="1"/>
  <c r="T46" i="1"/>
  <c r="V46" i="1" s="1"/>
  <c r="T47" i="1"/>
  <c r="V47" i="1" s="1"/>
  <c r="T48" i="1"/>
  <c r="V48" i="1" s="1"/>
  <c r="T49" i="1"/>
  <c r="V49" i="1" s="1"/>
  <c r="T50" i="1"/>
  <c r="V50" i="1" s="1"/>
  <c r="T51" i="1"/>
  <c r="V51" i="1" s="1"/>
  <c r="W51" i="1" s="1"/>
  <c r="T52" i="1"/>
  <c r="V52" i="1" s="1"/>
  <c r="T53" i="1"/>
  <c r="V53" i="1" s="1"/>
  <c r="T54" i="1"/>
  <c r="V54" i="1" s="1"/>
  <c r="T55" i="1"/>
  <c r="V55" i="1" s="1"/>
  <c r="T56" i="1"/>
  <c r="V56" i="1" s="1"/>
  <c r="T57" i="1"/>
  <c r="V57" i="1" s="1"/>
  <c r="V58" i="1"/>
  <c r="T59" i="1"/>
  <c r="V59" i="1" s="1"/>
  <c r="T60" i="1"/>
  <c r="V60" i="1" s="1"/>
  <c r="T61" i="1"/>
  <c r="V61" i="1" s="1"/>
  <c r="T62" i="1"/>
  <c r="V62" i="1" s="1"/>
  <c r="T63" i="1"/>
  <c r="V63" i="1" s="1"/>
  <c r="T64" i="1"/>
  <c r="V64" i="1" s="1"/>
  <c r="T65" i="1"/>
  <c r="V65" i="1" s="1"/>
  <c r="T66" i="1"/>
  <c r="V66" i="1" s="1"/>
  <c r="T67" i="1"/>
  <c r="V67" i="1" s="1"/>
  <c r="T68" i="1"/>
  <c r="V68" i="1" s="1"/>
  <c r="T69" i="1"/>
  <c r="V69" i="1" s="1"/>
  <c r="T72" i="1"/>
  <c r="V72" i="1" s="1"/>
  <c r="T70" i="1"/>
  <c r="V70" i="1" s="1"/>
  <c r="T71" i="1"/>
  <c r="V71" i="1" s="1"/>
  <c r="T73" i="1"/>
  <c r="V73" i="1" s="1"/>
  <c r="T74" i="1"/>
  <c r="V74" i="1" s="1"/>
  <c r="T75" i="1"/>
  <c r="V75" i="1" s="1"/>
  <c r="T76" i="1"/>
  <c r="V76" i="1" s="1"/>
  <c r="T77" i="1"/>
  <c r="V77" i="1" s="1"/>
  <c r="T78" i="1"/>
  <c r="V78" i="1" s="1"/>
  <c r="T79" i="1"/>
  <c r="V79" i="1" s="1"/>
  <c r="T80" i="1"/>
  <c r="V80" i="1" s="1"/>
  <c r="T81" i="1"/>
  <c r="V81" i="1" s="1"/>
  <c r="T82" i="1"/>
  <c r="V82" i="1" s="1"/>
  <c r="T83" i="1"/>
  <c r="V83" i="1" s="1"/>
  <c r="T84" i="1"/>
  <c r="V84" i="1" s="1"/>
  <c r="T85" i="1"/>
  <c r="V85" i="1" s="1"/>
  <c r="T86" i="1"/>
  <c r="V86" i="1" s="1"/>
  <c r="T87" i="1"/>
  <c r="V87" i="1" s="1"/>
  <c r="T88" i="1"/>
  <c r="V88" i="1" s="1"/>
  <c r="T89" i="1"/>
  <c r="V89" i="1" s="1"/>
  <c r="T90" i="1"/>
  <c r="V90" i="1" s="1"/>
  <c r="T91" i="1"/>
  <c r="V91" i="1" s="1"/>
  <c r="T92" i="1"/>
  <c r="V92" i="1" s="1"/>
  <c r="T93" i="1"/>
  <c r="V93" i="1" s="1"/>
  <c r="T94" i="1"/>
  <c r="V94" i="1" s="1"/>
  <c r="T95" i="1"/>
  <c r="V95" i="1" s="1"/>
  <c r="T96" i="1"/>
  <c r="V96" i="1" s="1"/>
  <c r="T97" i="1"/>
  <c r="V97" i="1" s="1"/>
  <c r="W97" i="1" s="1"/>
  <c r="T98" i="1"/>
  <c r="V98" i="1" s="1"/>
  <c r="W98" i="1" s="1"/>
  <c r="T99" i="1"/>
  <c r="V99" i="1" s="1"/>
  <c r="W99" i="1" s="1"/>
  <c r="T100" i="1"/>
  <c r="V100" i="1" s="1"/>
  <c r="W100" i="1" s="1"/>
  <c r="T101" i="1"/>
  <c r="V101" i="1" s="1"/>
  <c r="W101" i="1" s="1"/>
  <c r="T102" i="1"/>
  <c r="V102" i="1" s="1"/>
  <c r="W102" i="1" s="1"/>
  <c r="T103" i="1"/>
  <c r="V103" i="1" s="1"/>
  <c r="W103" i="1" s="1"/>
  <c r="T104" i="1"/>
  <c r="V104" i="1" s="1"/>
  <c r="W104" i="1" s="1"/>
  <c r="T105" i="1"/>
  <c r="V105" i="1" s="1"/>
  <c r="W105" i="1" s="1"/>
  <c r="T106" i="1"/>
  <c r="V106" i="1" s="1"/>
  <c r="W106" i="1" s="1"/>
  <c r="T107" i="1"/>
  <c r="V107" i="1" s="1"/>
  <c r="W107" i="1" s="1"/>
  <c r="T108" i="1"/>
  <c r="V108" i="1" s="1"/>
  <c r="W108" i="1" s="1"/>
  <c r="T12" i="1"/>
  <c r="R4" i="1"/>
  <c r="S8" i="1"/>
  <c r="Q4" i="1"/>
  <c r="Q7" i="1"/>
  <c r="P5" i="1"/>
  <c r="T5" i="1" s="1"/>
  <c r="O7" i="1"/>
  <c r="T7" i="1" s="1"/>
  <c r="P109" i="1"/>
  <c r="P118" i="1" s="1"/>
  <c r="R109" i="1"/>
  <c r="R118" i="1" s="1"/>
  <c r="O109" i="1"/>
  <c r="O118" i="1" s="1"/>
  <c r="P6" i="1"/>
  <c r="R8" i="1"/>
  <c r="Q8" i="1"/>
  <c r="P8" i="1"/>
  <c r="P4" i="1"/>
  <c r="O6" i="1"/>
  <c r="T6" i="1" s="1"/>
  <c r="O4" i="1"/>
  <c r="T4" i="1" s="1"/>
  <c r="O8" i="1"/>
  <c r="Q109" i="1"/>
  <c r="Q118" i="1" s="1"/>
  <c r="W66" i="1"/>
  <c r="W67" i="1"/>
  <c r="K112" i="1" l="1"/>
  <c r="M112" i="1" s="1"/>
  <c r="N112" i="1" s="1"/>
  <c r="M113" i="1"/>
  <c r="N113" i="1" s="1"/>
  <c r="M114" i="1"/>
  <c r="N114" i="1" s="1"/>
  <c r="M117" i="1"/>
  <c r="N117" i="1" s="1"/>
  <c r="M116" i="1"/>
  <c r="N116" i="1" s="1"/>
  <c r="M115" i="1"/>
  <c r="N115" i="1" s="1"/>
  <c r="M24" i="1"/>
  <c r="N24" i="1" s="1"/>
  <c r="M23" i="1"/>
  <c r="N23" i="1" s="1"/>
  <c r="M21" i="1"/>
  <c r="N21" i="1" s="1"/>
  <c r="M19" i="1"/>
  <c r="N19" i="1" s="1"/>
  <c r="M18" i="1"/>
  <c r="N18" i="1" s="1"/>
  <c r="M17" i="1"/>
  <c r="N17" i="1" s="1"/>
  <c r="M93" i="1"/>
  <c r="N93" i="1" s="1"/>
  <c r="M28" i="1"/>
  <c r="N28" i="1" s="1"/>
  <c r="M25" i="1"/>
  <c r="N25" i="1" s="1"/>
  <c r="T8" i="1"/>
  <c r="V12" i="1"/>
  <c r="T109" i="1"/>
  <c r="S118" i="1"/>
  <c r="L118" i="1"/>
  <c r="AA12" i="1"/>
  <c r="AA118" i="1" s="1"/>
  <c r="Z118" i="1"/>
  <c r="M12" i="1"/>
  <c r="AB12" i="1"/>
  <c r="W81" i="1"/>
  <c r="W13" i="1"/>
  <c r="W14" i="1"/>
  <c r="W15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40" i="1"/>
  <c r="W38" i="1"/>
  <c r="W39" i="1"/>
  <c r="W41" i="1"/>
  <c r="W42" i="1"/>
  <c r="W43" i="1"/>
  <c r="W44" i="1"/>
  <c r="W45" i="1"/>
  <c r="W46" i="1"/>
  <c r="W47" i="1"/>
  <c r="W48" i="1"/>
  <c r="W49" i="1"/>
  <c r="W50" i="1"/>
  <c r="W52" i="1"/>
  <c r="W53" i="1"/>
  <c r="W54" i="1"/>
  <c r="W55" i="1"/>
  <c r="W56" i="1"/>
  <c r="W57" i="1"/>
  <c r="W58" i="1"/>
  <c r="W59" i="1"/>
  <c r="W60" i="1"/>
  <c r="W61" i="1"/>
  <c r="W62" i="1"/>
  <c r="W65" i="1"/>
  <c r="W63" i="1"/>
  <c r="W64" i="1"/>
  <c r="W68" i="1"/>
  <c r="W69" i="1"/>
  <c r="W72" i="1"/>
  <c r="W70" i="1"/>
  <c r="W71" i="1"/>
  <c r="W73" i="1"/>
  <c r="W74" i="1"/>
  <c r="W75" i="1"/>
  <c r="W76" i="1"/>
  <c r="W77" i="1"/>
  <c r="W78" i="1"/>
  <c r="W79" i="1"/>
  <c r="W80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12" i="1"/>
  <c r="N12" i="1"/>
  <c r="M118" i="1" l="1"/>
  <c r="K118" i="1"/>
  <c r="V109" i="1"/>
  <c r="T118" i="1"/>
  <c r="V118" i="1" l="1"/>
</calcChain>
</file>

<file path=xl/sharedStrings.xml><?xml version="1.0" encoding="utf-8"?>
<sst xmlns="http://schemas.openxmlformats.org/spreadsheetml/2006/main" count="667" uniqueCount="343">
  <si>
    <t>Code couleur correction coupes</t>
  </si>
  <si>
    <t>moyenne par correcteur</t>
  </si>
  <si>
    <t>Moy générale</t>
  </si>
  <si>
    <t>J. Charreau</t>
  </si>
  <si>
    <t>L. Riveras</t>
  </si>
  <si>
    <t>A. Derycke</t>
  </si>
  <si>
    <t>D. Jousselin</t>
  </si>
  <si>
    <t>A</t>
  </si>
  <si>
    <t>G. Milesi</t>
  </si>
  <si>
    <t xml:space="preserve">AF1 (Cours), Capacité à  décrire et interpréter les structures développées dans les domaines fragiles et ductiles (plis, failles, fractures, foliations, linéations) et à différentes échelles, Interpréter ces structures en termes de contraintes et des conditions PTt, </t>
  </si>
  <si>
    <t xml:space="preserve">AF2 (TD), Capacité à  lire, décrire, interpréter les cartes géologiques, Etablir l'histoire géologique d'une région basée sur sa carte, </t>
  </si>
  <si>
    <t>AF3 (TD), Aptitude à utiliser les outiles de base</t>
  </si>
  <si>
    <t>NOM Prénom</t>
  </si>
  <si>
    <t>Prénom</t>
  </si>
  <si>
    <t>Groupe</t>
  </si>
  <si>
    <t>Partie 1 (AB)  /20 (25% de la note)</t>
  </si>
  <si>
    <t>Partie 2 (JC)  /20 (37,5% de la note)</t>
  </si>
  <si>
    <t>Partie 3 (DJ)  /20 (37,5% de la note)</t>
  </si>
  <si>
    <t>Moyenne examen  en chiffre /20</t>
  </si>
  <si>
    <t>Moyenne Quizz /20</t>
  </si>
  <si>
    <t>Moy AF1 0,8 exam+0,2 CC</t>
  </si>
  <si>
    <t>Moyenne AF1  en lettre AF1</t>
  </si>
  <si>
    <t>Val de Ruz</t>
  </si>
  <si>
    <t>Condé</t>
  </si>
  <si>
    <t>Grenoble</t>
  </si>
  <si>
    <t>St Martin</t>
  </si>
  <si>
    <t>Lyon</t>
  </si>
  <si>
    <t>Moyenne TDs notés</t>
  </si>
  <si>
    <t>Exam AF2 carte/coupe Hist Geol(note /15) JC   1 heure</t>
  </si>
  <si>
    <t>MOY AF2 en chiffre (0,5Coupes+0,5Exam)</t>
  </si>
  <si>
    <t>Moy AF2 en lettre</t>
  </si>
  <si>
    <t>Examen AF3 Q Jousselin</t>
  </si>
  <si>
    <t>Examen AF3 Q Ford/20</t>
  </si>
  <si>
    <t>Quizz TD  /20</t>
  </si>
  <si>
    <t>Moy AF3 en chiffre /20 (0,8 exam+0,2Quizz)</t>
  </si>
  <si>
    <t>Moy AF3 en Lettre (live)</t>
  </si>
  <si>
    <t>Mention finale</t>
  </si>
  <si>
    <t>ALLIBERT-MILLOT</t>
  </si>
  <si>
    <t>VINCENT</t>
  </si>
  <si>
    <t>ALLIBERT-MILLOT  Vincent</t>
  </si>
  <si>
    <t>C</t>
  </si>
  <si>
    <t>ARVIDSSON</t>
  </si>
  <si>
    <t>SELMA</t>
  </si>
  <si>
    <t>ARVIDSSON  Selma</t>
  </si>
  <si>
    <t>D</t>
  </si>
  <si>
    <t>AVRONSART</t>
  </si>
  <si>
    <t>CLEMENT</t>
  </si>
  <si>
    <t>AVRONSART  Clement</t>
  </si>
  <si>
    <t>AZEMA</t>
  </si>
  <si>
    <t>MATTHIEU</t>
  </si>
  <si>
    <t>AZEMA  Matthieu</t>
  </si>
  <si>
    <t>F</t>
  </si>
  <si>
    <t>BAILLY</t>
  </si>
  <si>
    <t>MAXANDRE</t>
  </si>
  <si>
    <t>BAILLY  Maxandre</t>
  </si>
  <si>
    <t>ABS</t>
  </si>
  <si>
    <t>BARRAUD</t>
  </si>
  <si>
    <t>ROSALIE</t>
  </si>
  <si>
    <t>BARRAUD  Rosalie</t>
  </si>
  <si>
    <t>Fx</t>
  </si>
  <si>
    <t>BAUD</t>
  </si>
  <si>
    <t>ARSENE</t>
  </si>
  <si>
    <t>BAUD  Arsene</t>
  </si>
  <si>
    <t>BECHET</t>
  </si>
  <si>
    <t>HERMANCE</t>
  </si>
  <si>
    <t>BECHET  Hermance</t>
  </si>
  <si>
    <t>BENOIST</t>
  </si>
  <si>
    <t>CYPRIEN</t>
  </si>
  <si>
    <t>BENOIST  Cyprien</t>
  </si>
  <si>
    <t>BITTER</t>
  </si>
  <si>
    <t>SACHA</t>
  </si>
  <si>
    <t>BITTER  Sacha</t>
  </si>
  <si>
    <t>BOLLE-REDDAT</t>
  </si>
  <si>
    <t>CHARLELY</t>
  </si>
  <si>
    <t>BOLLE-REDDAT  Charlely</t>
  </si>
  <si>
    <t>BONNAN</t>
  </si>
  <si>
    <t>PAUL-EMILE</t>
  </si>
  <si>
    <t>BONNAN  Paul-Emile</t>
  </si>
  <si>
    <t>BONTEMS</t>
  </si>
  <si>
    <t>LEONIE</t>
  </si>
  <si>
    <t>BONTEMS  Leonie</t>
  </si>
  <si>
    <t>BOUQUET</t>
  </si>
  <si>
    <t>BLANCHE</t>
  </si>
  <si>
    <t>BOUQUET  Blanche</t>
  </si>
  <si>
    <t>BRIERE- -ADRIANI</t>
  </si>
  <si>
    <t>NOE</t>
  </si>
  <si>
    <t>BRIERE- -ADRIANI  Noe</t>
  </si>
  <si>
    <t>BROSSEAU</t>
  </si>
  <si>
    <t>ARTHUR</t>
  </si>
  <si>
    <t>BROSSEAU  Arthur</t>
  </si>
  <si>
    <t>CAMPIDELLI</t>
  </si>
  <si>
    <t>ROMAIN</t>
  </si>
  <si>
    <t>CAMPIDELLI  Romain</t>
  </si>
  <si>
    <t>E</t>
  </si>
  <si>
    <t>CARNEJAC</t>
  </si>
  <si>
    <t>MATHIS</t>
  </si>
  <si>
    <t>CARNEJAC  Mathis</t>
  </si>
  <si>
    <t>CHEDEVILLE</t>
  </si>
  <si>
    <t>ZOE</t>
  </si>
  <si>
    <t>CHEDEVILLE  Zoe</t>
  </si>
  <si>
    <t>COLOMBEL</t>
  </si>
  <si>
    <t>JOSEPHINE</t>
  </si>
  <si>
    <t>COLOMBEL  Josephine</t>
  </si>
  <si>
    <t>COMERE</t>
  </si>
  <si>
    <t>COMERE  Arthur</t>
  </si>
  <si>
    <t>COUEGNAT</t>
  </si>
  <si>
    <t>RAPHAEL</t>
  </si>
  <si>
    <t>COUEGNAT  Raphael</t>
  </si>
  <si>
    <t>B</t>
  </si>
  <si>
    <t>COURTIN</t>
  </si>
  <si>
    <t>COURTIN  Sacha</t>
  </si>
  <si>
    <t>COUVREUR</t>
  </si>
  <si>
    <t>PAUL</t>
  </si>
  <si>
    <t>COUVREUR  Paul</t>
  </si>
  <si>
    <t>CREPIEUX</t>
  </si>
  <si>
    <t>ALYSSA</t>
  </si>
  <si>
    <t>CREPIEUX  Alyssa</t>
  </si>
  <si>
    <t>DAUGY</t>
  </si>
  <si>
    <t>SIMON</t>
  </si>
  <si>
    <t>DAUGY  Simon</t>
  </si>
  <si>
    <t>DEJOS</t>
  </si>
  <si>
    <t>ALEXIS</t>
  </si>
  <si>
    <t>DEJOS  Alexis</t>
  </si>
  <si>
    <t>DELAFOULHOUSE</t>
  </si>
  <si>
    <t>EVANN</t>
  </si>
  <si>
    <t>DELAFOULHOUSE  Evann</t>
  </si>
  <si>
    <t>DE MADRE</t>
  </si>
  <si>
    <t>RAPHAELLE</t>
  </si>
  <si>
    <t>DE MADRE  Raphaelle</t>
  </si>
  <si>
    <t>DIANI-FEUGA</t>
  </si>
  <si>
    <t>MAEL</t>
  </si>
  <si>
    <t>DIANI-FEUGA  Mael</t>
  </si>
  <si>
    <t>DO-KHAC</t>
  </si>
  <si>
    <t>OLIVIER</t>
  </si>
  <si>
    <t>DO-KHAC  Olivier</t>
  </si>
  <si>
    <t>DUBOIS</t>
  </si>
  <si>
    <t>ANGELINA</t>
  </si>
  <si>
    <t>DUBOIS  Angelina</t>
  </si>
  <si>
    <t>DUIGOU</t>
  </si>
  <si>
    <t>LYAM</t>
  </si>
  <si>
    <t>DUIGOU  Lyam</t>
  </si>
  <si>
    <t>DUNCAN</t>
  </si>
  <si>
    <t>THEO</t>
  </si>
  <si>
    <t>DUNCAN  Theo</t>
  </si>
  <si>
    <t>EL M'BARKI KADIRI</t>
  </si>
  <si>
    <t>IDRISS</t>
  </si>
  <si>
    <t>EL M'BARKI KADIRI  Idriss</t>
  </si>
  <si>
    <t>ETASSE</t>
  </si>
  <si>
    <t>ETASSE  Arthur</t>
  </si>
  <si>
    <t>FAUSSURIER</t>
  </si>
  <si>
    <t>BASILE</t>
  </si>
  <si>
    <t>FAUSSURIER  Basile</t>
  </si>
  <si>
    <t>FLOQUET</t>
  </si>
  <si>
    <t>THIEFEN</t>
  </si>
  <si>
    <t>FLOQUET  Thiefen</t>
  </si>
  <si>
    <t>FONTAINE</t>
  </si>
  <si>
    <t>ARTHUS</t>
  </si>
  <si>
    <t>FONTAINE  Arthus</t>
  </si>
  <si>
    <t>ROMAN</t>
  </si>
  <si>
    <t>FONTAINE  Roman</t>
  </si>
  <si>
    <t>FRANCOIS</t>
  </si>
  <si>
    <t>MATHYS</t>
  </si>
  <si>
    <t>FRANCOIS  Mathys</t>
  </si>
  <si>
    <t>GATEAU</t>
  </si>
  <si>
    <t>ROMANE</t>
  </si>
  <si>
    <t>GATEAU  Romane</t>
  </si>
  <si>
    <t>GAUTHIER</t>
  </si>
  <si>
    <t>ANGELE</t>
  </si>
  <si>
    <t>GAUTHIER  Angele</t>
  </si>
  <si>
    <t>GERVAIS</t>
  </si>
  <si>
    <t>MARIUS</t>
  </si>
  <si>
    <t>GERVAIS  Marius</t>
  </si>
  <si>
    <t>GHODOU</t>
  </si>
  <si>
    <t>ANASS</t>
  </si>
  <si>
    <t>GHODOU  Anass</t>
  </si>
  <si>
    <t>GIACOPELLI</t>
  </si>
  <si>
    <t>LEO</t>
  </si>
  <si>
    <t>GIACOPELLI  Leo</t>
  </si>
  <si>
    <t>GOL-SCHLUMBERGER</t>
  </si>
  <si>
    <t>LUCA</t>
  </si>
  <si>
    <t>GOL-SCHLUMBERGER  Luca</t>
  </si>
  <si>
    <t>GROLLEAU</t>
  </si>
  <si>
    <t>BAPTISTE</t>
  </si>
  <si>
    <t>GROLLEAU  Baptiste</t>
  </si>
  <si>
    <t>HOLLE</t>
  </si>
  <si>
    <t>HOLLE  Vincent</t>
  </si>
  <si>
    <t>JAMBOIS</t>
  </si>
  <si>
    <t>TOM</t>
  </si>
  <si>
    <t>JAMBOIS  Tom</t>
  </si>
  <si>
    <t>JOUIRA</t>
  </si>
  <si>
    <t>WALID</t>
  </si>
  <si>
    <t>JOUIRA  Walid</t>
  </si>
  <si>
    <t>JOUQUAN</t>
  </si>
  <si>
    <t>CYRIELLE</t>
  </si>
  <si>
    <t>JOUQUAN  Cyrielle</t>
  </si>
  <si>
    <t>KAM</t>
  </si>
  <si>
    <t>ALEXANDRE</t>
  </si>
  <si>
    <t>KAM  Alexandre</t>
  </si>
  <si>
    <t>KAPOIAN--FAVEL</t>
  </si>
  <si>
    <t>MEREDITH</t>
  </si>
  <si>
    <t>KAPOIAN--FAVEL  Meredith</t>
  </si>
  <si>
    <t>KHALED</t>
  </si>
  <si>
    <t>SKANDER</t>
  </si>
  <si>
    <t>KHALED  Skander</t>
  </si>
  <si>
    <t>LAMBERT</t>
  </si>
  <si>
    <t>AMELIE</t>
  </si>
  <si>
    <t>LAMBERT  Amelie</t>
  </si>
  <si>
    <t>LATAILLADE</t>
  </si>
  <si>
    <t>AMBRE</t>
  </si>
  <si>
    <t>LATAILLADE  Ambre</t>
  </si>
  <si>
    <t>LAVIGNE</t>
  </si>
  <si>
    <t>LOUIS</t>
  </si>
  <si>
    <t>LAVIGNE  Louis</t>
  </si>
  <si>
    <t>LECREUX</t>
  </si>
  <si>
    <t>GABRIEL</t>
  </si>
  <si>
    <t>LECREUX  Gabriel</t>
  </si>
  <si>
    <t>LEMBEYE</t>
  </si>
  <si>
    <t>CLARA</t>
  </si>
  <si>
    <t>LEMBEYE  Clara</t>
  </si>
  <si>
    <t>LE REUN</t>
  </si>
  <si>
    <t>ELISABETH</t>
  </si>
  <si>
    <t>LE REUN  Elisabeth</t>
  </si>
  <si>
    <t>LOMARTIRE</t>
  </si>
  <si>
    <t>LOMARTIRE  Mathis</t>
  </si>
  <si>
    <t>MARTIN</t>
  </si>
  <si>
    <t>MARTIN  Alexandre</t>
  </si>
  <si>
    <t>MARTY</t>
  </si>
  <si>
    <t>HUGO</t>
  </si>
  <si>
    <t>MARTY  Hugo</t>
  </si>
  <si>
    <t>MESSEAN</t>
  </si>
  <si>
    <t>ISAURE</t>
  </si>
  <si>
    <t>MESSEAN  Isaure</t>
  </si>
  <si>
    <t>MESSNER- -LUXEY</t>
  </si>
  <si>
    <t>AGATHE</t>
  </si>
  <si>
    <t>MESSNER- -LUXEY  Agathe</t>
  </si>
  <si>
    <t>MOITEL</t>
  </si>
  <si>
    <t>MOITEL  Alexandre</t>
  </si>
  <si>
    <t>MONTAUD</t>
  </si>
  <si>
    <t>PABLO</t>
  </si>
  <si>
    <t>MONTAUD  Pablo</t>
  </si>
  <si>
    <t>MORALES</t>
  </si>
  <si>
    <t>CAMILLE</t>
  </si>
  <si>
    <t>MORALES  Camille</t>
  </si>
  <si>
    <t>MOREAU</t>
  </si>
  <si>
    <t>ELISE</t>
  </si>
  <si>
    <t>MOREAU  Elise</t>
  </si>
  <si>
    <t>MOREAU  Paul</t>
  </si>
  <si>
    <t>MOUNOU</t>
  </si>
  <si>
    <t>MOUNOU  Gabriel</t>
  </si>
  <si>
    <t>NEUVILLE</t>
  </si>
  <si>
    <t>NEUVILLE  Raphaelle</t>
  </si>
  <si>
    <t>NEVEU</t>
  </si>
  <si>
    <t>ELEONORE</t>
  </si>
  <si>
    <t>NEVEU  Eleonore</t>
  </si>
  <si>
    <t>ODOFIN</t>
  </si>
  <si>
    <t>YETUNDE</t>
  </si>
  <si>
    <t>ODOFIN  Yetunde</t>
  </si>
  <si>
    <t>PARIS</t>
  </si>
  <si>
    <t>ALIX</t>
  </si>
  <si>
    <t>PARIS  Alix</t>
  </si>
  <si>
    <t>PERIDON</t>
  </si>
  <si>
    <t>CAPUCINE</t>
  </si>
  <si>
    <t>PERIDON  Capucine</t>
  </si>
  <si>
    <t>PIFFET OMELTCHENKO</t>
  </si>
  <si>
    <t>LUBIN</t>
  </si>
  <si>
    <t>PIFFET OMELTCHENKO  Lubin</t>
  </si>
  <si>
    <t>RAMPON</t>
  </si>
  <si>
    <t>EVA</t>
  </si>
  <si>
    <t>RAMPON  Eva</t>
  </si>
  <si>
    <t>RIBOULET</t>
  </si>
  <si>
    <t>SAMUEL</t>
  </si>
  <si>
    <t>RIBOULET  Samuel</t>
  </si>
  <si>
    <t>SANCHEZ</t>
  </si>
  <si>
    <t>ELINA</t>
  </si>
  <si>
    <t>SANCHEZ  Elina</t>
  </si>
  <si>
    <t>SAUVAL</t>
  </si>
  <si>
    <t>LOU-EMMANUELLE</t>
  </si>
  <si>
    <t>SAUVAL  Lou-Emmanuelle</t>
  </si>
  <si>
    <t>FLORIAN</t>
  </si>
  <si>
    <t>SIMON  Florian</t>
  </si>
  <si>
    <t>SULIMA-SWIECHOWSKI</t>
  </si>
  <si>
    <t>MAELLE</t>
  </si>
  <si>
    <t>SULIMA-SWIECHOWSKI  Maelle</t>
  </si>
  <si>
    <t>TELLIEZ</t>
  </si>
  <si>
    <t>MAYA</t>
  </si>
  <si>
    <t>TELLIEZ  Maya</t>
  </si>
  <si>
    <t>THOMAS</t>
  </si>
  <si>
    <t>QUENTIN</t>
  </si>
  <si>
    <t>THOMAS  Quentin</t>
  </si>
  <si>
    <t>TISSIER</t>
  </si>
  <si>
    <t>VICTOR</t>
  </si>
  <si>
    <t>TISSIER  Victor</t>
  </si>
  <si>
    <t>TLILI</t>
  </si>
  <si>
    <t>NOUHA</t>
  </si>
  <si>
    <t>TLILI  Nouha</t>
  </si>
  <si>
    <t>TORCHALA</t>
  </si>
  <si>
    <t>TIMOTHE</t>
  </si>
  <si>
    <t>TORCHALA  Timothe</t>
  </si>
  <si>
    <t>TOURET</t>
  </si>
  <si>
    <t>JULIETTE</t>
  </si>
  <si>
    <t>TOURET  Juliette</t>
  </si>
  <si>
    <t>TRICQUET</t>
  </si>
  <si>
    <t>TITOUAN</t>
  </si>
  <si>
    <t>TRICQUET  Titouan</t>
  </si>
  <si>
    <t>VERNON--DE SOUSA</t>
  </si>
  <si>
    <t>VICKIE</t>
  </si>
  <si>
    <t>VERNON--DE SOUSA  Vickie</t>
  </si>
  <si>
    <t>MORGANN</t>
  </si>
  <si>
    <t>VINCENT  Morgann</t>
  </si>
  <si>
    <t>WALGENWITZ--GILMAN</t>
  </si>
  <si>
    <t>VICTORIA</t>
  </si>
  <si>
    <t>WALGENWITZ--GILMAN  Victoria</t>
  </si>
  <si>
    <t>WEISS</t>
  </si>
  <si>
    <t>ANNE</t>
  </si>
  <si>
    <t>WEISS  Anne</t>
  </si>
  <si>
    <t>YVRAY</t>
  </si>
  <si>
    <t>LILIA</t>
  </si>
  <si>
    <t>YVRAY  Lilia</t>
  </si>
  <si>
    <t>ZAMPAGLIONE</t>
  </si>
  <si>
    <t>DANIEL</t>
  </si>
  <si>
    <t>ZAMPAGLIONE  Daniel</t>
  </si>
  <si>
    <t>Moyennes</t>
  </si>
  <si>
    <t>moy /15</t>
  </si>
  <si>
    <t>Etudiants 2A redoublant et suivant la GS</t>
  </si>
  <si>
    <t>Tala Al Assaad (Liban)</t>
  </si>
  <si>
    <t>Jana Barakat (Liban)</t>
  </si>
  <si>
    <t>Mohamed Ibrahim Cissé (Côte d'Ivoire)</t>
  </si>
  <si>
    <t>Amoin Marie Colombe Kouame (Côte d'Ivoire)</t>
  </si>
  <si>
    <t>Marie-Emmanuella Kouadio (Côte d'Ivoire)</t>
  </si>
  <si>
    <t>Rayan Teriitahi (filière Fontanet)</t>
  </si>
  <si>
    <t>Cours1Rheol (/10)</t>
  </si>
  <si>
    <t>Cours4Faille_fracture(/5)</t>
  </si>
  <si>
    <t>Tes Plis nomenclature (/10)</t>
  </si>
  <si>
    <t>Test pli 2 (/10)</t>
  </si>
  <si>
    <t>Système distensif (/5)</t>
  </si>
  <si>
    <t>Syst compr et décroch (/5)</t>
  </si>
  <si>
    <t>Cours 10 (/10)</t>
  </si>
  <si>
    <t>Cours 11et12 (/10)</t>
  </si>
  <si>
    <t>Moyenne /20</t>
  </si>
  <si>
    <t>ala Al Assaad (Liban)</t>
  </si>
  <si>
    <t>TD1 Isohypse</t>
  </si>
  <si>
    <t>TD2 Proj Ster</t>
  </si>
  <si>
    <t>TD4-5-6 (/10)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</si>
</sst>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name val="Calibri (Corps)"/>
    </font>
    <font>
      <b/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color rgb="FF000000"/>
      <name val="Calibri"/>
      <family val="2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1E1E1E"/>
      <name val="Segoe UI"/>
      <family val="2"/>
    </font>
    <font>
      <sz val="16"/>
      <color theme="1"/>
      <name val="Calibri"/>
      <scheme val="minor"/>
    </font>
    <font>
      <sz val="12"/>
      <color rgb="FF000000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CD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8BEE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1" fillId="0" borderId="0" xfId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5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0" fillId="6" borderId="0" xfId="0" applyFill="1"/>
    <xf numFmtId="0" fontId="11" fillId="0" borderId="0" xfId="0" applyFont="1"/>
    <xf numFmtId="0" fontId="4" fillId="0" borderId="14" xfId="0" applyFont="1" applyBorder="1" applyAlignment="1">
      <alignment horizontal="center" vertical="center"/>
    </xf>
    <xf numFmtId="0" fontId="9" fillId="7" borderId="0" xfId="0" applyFont="1" applyFill="1" applyAlignment="1">
      <alignment horizontal="center"/>
    </xf>
    <xf numFmtId="164" fontId="12" fillId="0" borderId="0" xfId="0" applyNumberFormat="1" applyFont="1"/>
    <xf numFmtId="164" fontId="12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1" fillId="0" borderId="0" xfId="0" applyFont="1" applyAlignment="1">
      <alignment wrapText="1"/>
    </xf>
    <xf numFmtId="0" fontId="11" fillId="8" borderId="0" xfId="0" applyFont="1" applyFill="1"/>
    <xf numFmtId="0" fontId="0" fillId="8" borderId="0" xfId="0" applyFill="1"/>
    <xf numFmtId="0" fontId="2" fillId="8" borderId="0" xfId="0" applyFont="1" applyFill="1" applyAlignment="1">
      <alignment horizontal="left" vertical="center"/>
    </xf>
    <xf numFmtId="0" fontId="11" fillId="8" borderId="0" xfId="0" applyFont="1" applyFill="1" applyAlignment="1">
      <alignment horizontal="center" vertical="center"/>
    </xf>
    <xf numFmtId="0" fontId="0" fillId="5" borderId="0" xfId="0" applyFill="1"/>
    <xf numFmtId="0" fontId="11" fillId="9" borderId="0" xfId="0" applyFont="1" applyFill="1"/>
    <xf numFmtId="0" fontId="0" fillId="7" borderId="0" xfId="0" applyFill="1"/>
    <xf numFmtId="0" fontId="0" fillId="2" borderId="0" xfId="0" applyFill="1"/>
    <xf numFmtId="0" fontId="14" fillId="0" borderId="0" xfId="0" applyFont="1" applyAlignment="1">
      <alignment wrapText="1"/>
    </xf>
    <xf numFmtId="0" fontId="14" fillId="10" borderId="0" xfId="0" applyFont="1" applyFill="1" applyAlignment="1">
      <alignment wrapText="1"/>
    </xf>
    <xf numFmtId="0" fontId="8" fillId="11" borderId="0" xfId="0" applyFont="1" applyFill="1" applyAlignment="1">
      <alignment horizontal="center" vertical="center"/>
    </xf>
    <xf numFmtId="0" fontId="8" fillId="11" borderId="10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/>
    </xf>
    <xf numFmtId="0" fontId="8" fillId="5" borderId="11" xfId="0" applyFont="1" applyFill="1" applyBorder="1" applyAlignment="1">
      <alignment horizontal="center" vertical="center"/>
    </xf>
    <xf numFmtId="0" fontId="15" fillId="5" borderId="0" xfId="0" applyFont="1" applyFill="1" applyAlignment="1">
      <alignment vertical="center"/>
    </xf>
    <xf numFmtId="0" fontId="15" fillId="11" borderId="0" xfId="0" applyFont="1" applyFill="1"/>
    <xf numFmtId="0" fontId="9" fillId="5" borderId="0" xfId="0" applyFont="1" applyFill="1" applyAlignment="1">
      <alignment horizontal="center" vertical="center"/>
    </xf>
    <xf numFmtId="0" fontId="9" fillId="5" borderId="10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12" fillId="12" borderId="0" xfId="0" applyFont="1" applyFill="1" applyAlignment="1">
      <alignment horizontal="center" vertical="center"/>
    </xf>
    <xf numFmtId="0" fontId="12" fillId="12" borderId="0" xfId="0" applyFont="1" applyFill="1" applyAlignment="1">
      <alignment horizontal="center"/>
    </xf>
    <xf numFmtId="0" fontId="9" fillId="11" borderId="0" xfId="0" applyFont="1" applyFill="1" applyAlignment="1">
      <alignment horizontal="center"/>
    </xf>
    <xf numFmtId="0" fontId="9" fillId="11" borderId="0" xfId="0" applyFont="1" applyFill="1" applyAlignment="1">
      <alignment horizontal="center" vertical="center"/>
    </xf>
    <xf numFmtId="0" fontId="12" fillId="11" borderId="0" xfId="0" applyFont="1" applyFill="1" applyAlignment="1">
      <alignment horizontal="center"/>
    </xf>
    <xf numFmtId="0" fontId="16" fillId="0" borderId="0" xfId="0" applyFont="1"/>
    <xf numFmtId="0" fontId="16" fillId="0" borderId="0" xfId="0" quotePrefix="1" applyFont="1"/>
    <xf numFmtId="0" fontId="0" fillId="11" borderId="0" xfId="0" applyFill="1"/>
    <xf numFmtId="0" fontId="4" fillId="11" borderId="5" xfId="0" applyFont="1" applyFill="1" applyBorder="1" applyAlignment="1">
      <alignment horizontal="center" vertical="center" wrapText="1"/>
    </xf>
    <xf numFmtId="0" fontId="0" fillId="11" borderId="0" xfId="0" applyFill="1" applyAlignment="1">
      <alignment horizontal="center"/>
    </xf>
    <xf numFmtId="0" fontId="0" fillId="13" borderId="0" xfId="0" applyFill="1"/>
    <xf numFmtId="0" fontId="4" fillId="13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164" fontId="12" fillId="11" borderId="0" xfId="0" applyNumberFormat="1" applyFont="1" applyFill="1"/>
    <xf numFmtId="0" fontId="12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/>
    </xf>
    <xf numFmtId="0" fontId="11" fillId="14" borderId="0" xfId="0" applyFont="1" applyFill="1"/>
    <xf numFmtId="0" fontId="14" fillId="14" borderId="0" xfId="0" applyFont="1" applyFill="1" applyAlignment="1">
      <alignment wrapText="1"/>
    </xf>
    <xf numFmtId="0" fontId="2" fillId="14" borderId="0" xfId="0" applyFont="1" applyFill="1" applyAlignment="1">
      <alignment horizontal="left" vertical="center"/>
    </xf>
    <xf numFmtId="0" fontId="11" fillId="14" borderId="0" xfId="0" applyFont="1" applyFill="1" applyAlignment="1">
      <alignment horizontal="center" vertical="center"/>
    </xf>
    <xf numFmtId="0" fontId="0" fillId="14" borderId="0" xfId="0" applyFill="1"/>
    <xf numFmtId="0" fontId="4" fillId="14" borderId="14" xfId="0" applyFont="1" applyFill="1" applyBorder="1" applyAlignment="1">
      <alignment horizontal="center" vertical="center"/>
    </xf>
    <xf numFmtId="0" fontId="9" fillId="14" borderId="0" xfId="0" applyFont="1" applyFill="1" applyAlignment="1">
      <alignment horizontal="center"/>
    </xf>
    <xf numFmtId="0" fontId="14" fillId="8" borderId="0" xfId="0" applyFont="1" applyFill="1" applyAlignment="1">
      <alignment wrapText="1"/>
    </xf>
    <xf numFmtId="0" fontId="4" fillId="8" borderId="14" xfId="0" applyFont="1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2" fillId="8" borderId="0" xfId="0" applyFont="1" applyFill="1" applyAlignment="1">
      <alignment horizontal="center" vertical="center"/>
    </xf>
    <xf numFmtId="0" fontId="12" fillId="8" borderId="0" xfId="0" applyFont="1" applyFill="1" applyAlignment="1">
      <alignment horizontal="center"/>
    </xf>
    <xf numFmtId="0" fontId="8" fillId="8" borderId="0" xfId="0" applyFont="1" applyFill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/>
    </xf>
    <xf numFmtId="0" fontId="9" fillId="8" borderId="11" xfId="0" applyFont="1" applyFill="1" applyBorder="1" applyAlignment="1">
      <alignment horizontal="center" vertical="center"/>
    </xf>
    <xf numFmtId="0" fontId="2" fillId="8" borderId="0" xfId="0" applyFont="1" applyFill="1" applyAlignment="1">
      <alignment vertical="center" wrapText="1"/>
    </xf>
    <xf numFmtId="0" fontId="0" fillId="8" borderId="0" xfId="0" applyFill="1" applyAlignment="1">
      <alignment vertical="center"/>
    </xf>
    <xf numFmtId="0" fontId="0" fillId="8" borderId="0" xfId="0" applyFill="1" applyAlignment="1">
      <alignment horizontal="center" vertical="center"/>
    </xf>
    <xf numFmtId="2" fontId="0" fillId="8" borderId="0" xfId="0" applyNumberFormat="1" applyFill="1"/>
    <xf numFmtId="0" fontId="15" fillId="8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9" fillId="14" borderId="0" xfId="0" applyFont="1" applyFill="1" applyAlignment="1">
      <alignment horizontal="center" vertical="center"/>
    </xf>
    <xf numFmtId="0" fontId="12" fillId="14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colors>
    <mruColors>
      <color rgb="FFFCD6FF"/>
      <color rgb="FFFFCC99"/>
      <color rgb="FFFF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299085</xdr:colOff>
      <xdr:row>61</xdr:row>
      <xdr:rowOff>0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D91F32B-85B4-4455-B891-DDE124B9584F}"/>
            </a:ext>
          </a:extLst>
        </xdr:cNvPr>
        <xdr:cNvSpPr txBox="1"/>
      </xdr:nvSpPr>
      <xdr:spPr>
        <a:xfrm>
          <a:off x="299085" y="1383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4</xdr:col>
      <xdr:colOff>299085</xdr:colOff>
      <xdr:row>64</xdr:row>
      <xdr:rowOff>0</xdr:rowOff>
    </xdr:from>
    <xdr:ext cx="184731" cy="264560"/>
    <xdr:sp macro="" textlink="">
      <xdr:nvSpPr>
        <xdr:cNvPr id="3" name="ZoneTexte 1">
          <a:extLst>
            <a:ext uri="{FF2B5EF4-FFF2-40B4-BE49-F238E27FC236}">
              <a16:creationId xmlns:a16="http://schemas.microsoft.com/office/drawing/2014/main" id="{BB96010E-4C83-44D0-8A48-F19E09A106C6}"/>
            </a:ext>
            <a:ext uri="{147F2762-F138-4A5C-976F-8EAC2B608ADB}">
              <a16:predDERef xmlns:a16="http://schemas.microsoft.com/office/drawing/2014/main" pred="{ED91F32B-85B4-4455-B891-DDE124B9584F}"/>
            </a:ext>
          </a:extLst>
        </xdr:cNvPr>
        <xdr:cNvSpPr txBox="1"/>
      </xdr:nvSpPr>
      <xdr:spPr>
        <a:xfrm>
          <a:off x="299085" y="1403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299085</xdr:colOff>
      <xdr:row>51</xdr:row>
      <xdr:rowOff>0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CACE052-1F35-4844-884A-3BDE9A0CBAD5}"/>
            </a:ext>
          </a:extLst>
        </xdr:cNvPr>
        <xdr:cNvSpPr txBox="1"/>
      </xdr:nvSpPr>
      <xdr:spPr>
        <a:xfrm>
          <a:off x="2775585" y="199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0</xdr:col>
      <xdr:colOff>299085</xdr:colOff>
      <xdr:row>54</xdr:row>
      <xdr:rowOff>0</xdr:rowOff>
    </xdr:from>
    <xdr:ext cx="184731" cy="264560"/>
    <xdr:sp macro="" textlink="">
      <xdr:nvSpPr>
        <xdr:cNvPr id="3" name="ZoneTexte 1">
          <a:extLst>
            <a:ext uri="{FF2B5EF4-FFF2-40B4-BE49-F238E27FC236}">
              <a16:creationId xmlns:a16="http://schemas.microsoft.com/office/drawing/2014/main" id="{A02D6EB0-3EDE-4821-A4D6-3474DD8EBC4E}"/>
            </a:ext>
            <a:ext uri="{147F2762-F138-4A5C-976F-8EAC2B608ADB}">
              <a16:predDERef xmlns:a16="http://schemas.microsoft.com/office/drawing/2014/main" pred="{ECACE052-1F35-4844-884A-3BDE9A0CBAD5}"/>
            </a:ext>
          </a:extLst>
        </xdr:cNvPr>
        <xdr:cNvSpPr txBox="1"/>
      </xdr:nvSpPr>
      <xdr:spPr>
        <a:xfrm>
          <a:off x="2775585" y="2076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299085</xdr:colOff>
      <xdr:row>51</xdr:row>
      <xdr:rowOff>0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4EC8B03-511A-47A6-9C9E-D676B61757E2}"/>
            </a:ext>
          </a:extLst>
        </xdr:cNvPr>
        <xdr:cNvSpPr txBox="1"/>
      </xdr:nvSpPr>
      <xdr:spPr>
        <a:xfrm>
          <a:off x="2775585" y="1996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0</xdr:col>
      <xdr:colOff>299085</xdr:colOff>
      <xdr:row>54</xdr:row>
      <xdr:rowOff>0</xdr:rowOff>
    </xdr:from>
    <xdr:ext cx="184731" cy="264560"/>
    <xdr:sp macro="" textlink="">
      <xdr:nvSpPr>
        <xdr:cNvPr id="3" name="ZoneTexte 1">
          <a:extLst>
            <a:ext uri="{FF2B5EF4-FFF2-40B4-BE49-F238E27FC236}">
              <a16:creationId xmlns:a16="http://schemas.microsoft.com/office/drawing/2014/main" id="{2002ABBB-78EF-4204-AF0D-49F34A36B243}"/>
            </a:ext>
            <a:ext uri="{147F2762-F138-4A5C-976F-8EAC2B608ADB}">
              <a16:predDERef xmlns:a16="http://schemas.microsoft.com/office/drawing/2014/main" pred="{E4EC8B03-511A-47A6-9C9E-D676B61757E2}"/>
            </a:ext>
          </a:extLst>
        </xdr:cNvPr>
        <xdr:cNvSpPr txBox="1"/>
      </xdr:nvSpPr>
      <xdr:spPr>
        <a:xfrm>
          <a:off x="2775585" y="2076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0</xdr:col>
      <xdr:colOff>299085</xdr:colOff>
      <xdr:row>51</xdr:row>
      <xdr:rowOff>0</xdr:rowOff>
    </xdr:from>
    <xdr:ext cx="184731" cy="264560"/>
    <xdr:sp macro="" textlink="">
      <xdr:nvSpPr>
        <xdr:cNvPr id="4" name="ZoneTexte 1">
          <a:extLst>
            <a:ext uri="{FF2B5EF4-FFF2-40B4-BE49-F238E27FC236}">
              <a16:creationId xmlns:a16="http://schemas.microsoft.com/office/drawing/2014/main" id="{41D19304-EE36-48E9-9CED-E5543DFB09E5}"/>
            </a:ext>
            <a:ext uri="{147F2762-F138-4A5C-976F-8EAC2B608ADB}">
              <a16:predDERef xmlns:a16="http://schemas.microsoft.com/office/drawing/2014/main" pred="{2002ABBB-78EF-4204-AF0D-49F34A36B243}"/>
            </a:ext>
          </a:extLst>
        </xdr:cNvPr>
        <xdr:cNvSpPr txBox="1"/>
      </xdr:nvSpPr>
      <xdr:spPr>
        <a:xfrm>
          <a:off x="299085" y="1066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0</xdr:col>
      <xdr:colOff>299085</xdr:colOff>
      <xdr:row>54</xdr:row>
      <xdr:rowOff>0</xdr:rowOff>
    </xdr:from>
    <xdr:ext cx="184731" cy="264560"/>
    <xdr:sp macro="" textlink="">
      <xdr:nvSpPr>
        <xdr:cNvPr id="5" name="ZoneTexte 1">
          <a:extLst>
            <a:ext uri="{FF2B5EF4-FFF2-40B4-BE49-F238E27FC236}">
              <a16:creationId xmlns:a16="http://schemas.microsoft.com/office/drawing/2014/main" id="{E92948E6-035B-414C-8020-B09D2DEE27C0}"/>
            </a:ext>
            <a:ext uri="{147F2762-F138-4A5C-976F-8EAC2B608ADB}">
              <a16:predDERef xmlns:a16="http://schemas.microsoft.com/office/drawing/2014/main" pred="{41D19304-EE36-48E9-9CED-E5543DFB09E5}"/>
            </a:ext>
          </a:extLst>
        </xdr:cNvPr>
        <xdr:cNvSpPr txBox="1"/>
      </xdr:nvSpPr>
      <xdr:spPr>
        <a:xfrm>
          <a:off x="299085" y="1129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42EDA-E4B9-4469-A9E0-55952C26FA5F}">
  <dimension ref="A3:AE119"/>
  <sheetViews>
    <sheetView tabSelected="1" topLeftCell="A3" zoomScale="85" zoomScaleNormal="85" workbookViewId="0">
      <pane xSplit="5" ySplit="1" topLeftCell="O100" activePane="bottomRight" state="frozen"/>
      <selection pane="topRight"/>
      <selection pane="bottomLeft"/>
      <selection pane="bottomRight" activeCell="O122" sqref="O122"/>
    </sheetView>
  </sheetViews>
  <sheetFormatPr baseColWidth="10" defaultColWidth="11.42578125" defaultRowHeight="21"/>
  <cols>
    <col min="4" max="4" width="14.28515625" customWidth="1"/>
    <col min="5" max="5" width="31.85546875" style="24" customWidth="1"/>
    <col min="6" max="6" width="24.7109375" style="25" customWidth="1"/>
    <col min="7" max="7" width="13" style="26" customWidth="1"/>
    <col min="8" max="8" width="15.42578125" style="75" customWidth="1"/>
    <col min="9" max="9" width="14" style="72" customWidth="1"/>
    <col min="10" max="10" width="17" style="45" customWidth="1"/>
    <col min="11" max="11" width="26.85546875" bestFit="1" customWidth="1"/>
    <col min="12" max="12" width="40.42578125" customWidth="1"/>
    <col min="13" max="13" width="11" customWidth="1"/>
    <col min="15" max="15" width="15.7109375" customWidth="1"/>
    <col min="16" max="16" width="15.5703125" style="12" customWidth="1"/>
    <col min="17" max="17" width="13" style="29" customWidth="1"/>
    <col min="18" max="18" width="14.42578125" style="15" customWidth="1"/>
    <col min="19" max="19" width="11.42578125" style="29"/>
    <col min="21" max="21" width="11.42578125" style="72"/>
  </cols>
  <sheetData>
    <row r="3" spans="1:30">
      <c r="M3" t="s">
        <v>0</v>
      </c>
      <c r="N3" s="12"/>
      <c r="Q3" s="29" t="s">
        <v>1</v>
      </c>
      <c r="R3"/>
      <c r="T3" t="s">
        <v>2</v>
      </c>
    </row>
    <row r="4" spans="1:30">
      <c r="M4" t="s">
        <v>3</v>
      </c>
      <c r="N4" s="35"/>
      <c r="O4" s="36">
        <f>AVERAGE(O14,O17,O22,O26,O30,O34,O40,O45,O50,O54,O58,O62,O72,O73,O78,O86,O90,O93,O98,O102,O104,O114)</f>
        <v>14.681818181818182</v>
      </c>
      <c r="P4" s="37">
        <f>AVERAGE(P12,P16,P20,P24,P28,P32,P36,P39,P46,P48,P52,P56,P61,P65,P69,P71,P76,P80,P88,P92,P96,P100,P105,P108)</f>
        <v>13.416666666666666</v>
      </c>
      <c r="Q4" s="37">
        <f>AVERAGE(Q106,Q104,Q102,Q114,Q115,Q116,Q101,Q98,Q97,Q94,Q93,Q90,Q89,Q86,Q85,Q82,Q81,Q78,Q77,Q75,Q73,Q72,Q68,Q67,Q64,Q62,Q60,Q57,Q54,Q53,Q50,Q49,Q47,Q45,Q42,Q41,Q40,Q35,Q34,Q33,Q30,Q29,Q26,Q25,Q22,Q21,Q18,Q17,Q14,Q13)</f>
        <v>14.54</v>
      </c>
      <c r="R4" s="38">
        <f>AVERAGE(R113,R112,R107,R103,R99,R95,R91,R87,R84,R79,R74,R70,R66,R59,R55,R51,R44,R43,R38,R37,R31,R27,R23,R19,R15)</f>
        <v>13.88</v>
      </c>
      <c r="S4" s="37">
        <f>AVERAGE(S13,S14,S17,S18,S21,S22,S25,S26,S29,S30,S33,S34,S35,S40,S41,S45,S47,S49,S50,S53,S54,S57,S58,S60,S62,S64,S67,S68,S72,S75,S77,S78,S81,S82,S85,S86,S89,S90,S93,S94,S97,S98,S101,S102,S104,S106,S114,S115,S116)</f>
        <v>10.816326530612244</v>
      </c>
      <c r="T4" s="36">
        <f>AVERAGE(O4:S4)</f>
        <v>13.466962275819418</v>
      </c>
      <c r="U4" s="78">
        <f>AVERAGE(U12:U15,U17:U18,U21:U23,U26:U29,U31:U32,U34,U39:U56,U58:U65,U67:U68,U72:U72,U75:U76,U78:U80,U82:U88,U90:U91,U93:U98,U102:U104,U107:U108,U112:U115)</f>
        <v>8.5540540540540544</v>
      </c>
      <c r="V4" s="36"/>
    </row>
    <row r="5" spans="1:30">
      <c r="M5" t="s">
        <v>4</v>
      </c>
      <c r="N5" s="13"/>
      <c r="O5" s="36"/>
      <c r="P5" s="37">
        <f>AVERAGE(P114,P104,P98,P93,P90,P86,P82,P78,P73,P72,P67,P62,P58,P54,P50,P45,P42,P40,P34,P30,P26,P22,P17,P14)</f>
        <v>13.25</v>
      </c>
      <c r="Q5" s="37"/>
      <c r="R5" s="38"/>
      <c r="S5" s="37"/>
      <c r="T5" s="36">
        <f t="shared" ref="T5:T8" si="0">AVERAGE(O5:S5)</f>
        <v>13.25</v>
      </c>
      <c r="U5" s="78"/>
      <c r="V5" s="36"/>
    </row>
    <row r="6" spans="1:30">
      <c r="M6" t="s">
        <v>5</v>
      </c>
      <c r="N6" s="17"/>
      <c r="O6" s="36">
        <f>AVERAGE(O13,O18,O25,O29,O33,O35,O41,O47,O49,O53,O57,O60,O64,O68,O75,O77,O81,O85,O89,O94,O97,O101,O106)</f>
        <v>11</v>
      </c>
      <c r="P6" s="37">
        <f>AVERAGE(P14,P17,P22,P26,P30,P34,P40,P42,P45,P50,P54,P58,P62,P67,P72,P73,P78,P82,P86,P90,P93,P98,P104,P114)</f>
        <v>13.25</v>
      </c>
      <c r="Q6" s="37"/>
      <c r="R6" s="37"/>
      <c r="S6" s="37"/>
      <c r="T6" s="36">
        <f t="shared" si="0"/>
        <v>12.125</v>
      </c>
      <c r="U6" s="78"/>
      <c r="V6" s="36"/>
    </row>
    <row r="7" spans="1:30">
      <c r="M7" t="s">
        <v>6</v>
      </c>
      <c r="N7" s="16"/>
      <c r="O7" s="36">
        <f>AVERAGE(O12,O20,O24,O28,O32,O36,O39,O46,O48,O52,O56,O61,O65,O69,O71,O76,O80,O88,O92,O96,O100,O105,O108)</f>
        <v>13.391304347826088</v>
      </c>
      <c r="P7" s="37"/>
      <c r="Q7" s="37">
        <f>AVERAGE(Q15,Q19,Q23,Q27,Q31,Q37,Q38,Q43,Q51,Q55,Q59,Q63,Q66,Q70,Q74,Q79,Q84,Q87,Q91,Q95,Q99,Q103,Q107,Q112,Q113)</f>
        <v>13.12</v>
      </c>
      <c r="R7" s="37"/>
      <c r="S7" s="37"/>
      <c r="T7" s="36">
        <f t="shared" si="0"/>
        <v>13.255652173913044</v>
      </c>
      <c r="U7" s="78"/>
      <c r="V7" s="36"/>
    </row>
    <row r="8" spans="1:30">
      <c r="E8" s="24" t="s">
        <v>7</v>
      </c>
      <c r="M8" t="s">
        <v>8</v>
      </c>
      <c r="N8" s="14"/>
      <c r="O8" s="36">
        <f>AVERAGE(O15,O19,O23,O27,O31,O37,O38,O43,O44,O51,O55,O59,O63,O66,O70,O74,O79,O84,O87,O91,O95,O99,O103,O107,O112)</f>
        <v>14.08</v>
      </c>
      <c r="P8" s="37">
        <f>AVERAGE(P15,P19,P23,P27,P31,P37,P38,P43,P44,P51,P55,P59,P63,P66,P70,P74,P79,P84,P87,P91,P95,P99,P103,P107,P112,P113)</f>
        <v>13.538461538461538</v>
      </c>
      <c r="Q8" s="37">
        <f>AVERAGE(Q12,Q16,Q20,Q24,Q28,Q32,Q36,Q39,Q46,Q48,Q52,Q56,Q61,Q65,Q69,Q71,Q76,Q80,Q83,Q88,Q92,Q96,Q100,Q105,Q108)</f>
        <v>12.68</v>
      </c>
      <c r="R8" s="37">
        <f>AVERAGE(R12,R16,R20,R24,R28,R32,R36,R39,R46,R48,R52,R56,R61,R65,R69,R71,R76,R80,R83,R88,R92,R96,R100,R105,R108)</f>
        <v>13.2</v>
      </c>
      <c r="S8" s="37">
        <f>AVERAGE(S12,S16,S20,S24,S28,S32,S36,S39,S46,S48,S52,S56,S61,S65,S69,S71,S76,S80,S83,S88,S92,S96,S100,S105,S108)</f>
        <v>12.541666666666666</v>
      </c>
      <c r="T8" s="36">
        <f t="shared" si="0"/>
        <v>13.208025641025642</v>
      </c>
      <c r="U8" s="78"/>
      <c r="V8" s="36"/>
    </row>
    <row r="9" spans="1:30">
      <c r="R9" s="28"/>
    </row>
    <row r="10" spans="1:30" ht="28.9" customHeight="1">
      <c r="E10" s="22"/>
      <c r="F10" s="2"/>
      <c r="G10" s="2"/>
      <c r="H10" s="107" t="s">
        <v>9</v>
      </c>
      <c r="I10" s="108"/>
      <c r="J10" s="108"/>
      <c r="K10" s="108"/>
      <c r="L10" s="108"/>
      <c r="M10" s="108"/>
      <c r="N10" s="109"/>
      <c r="O10" s="107" t="s">
        <v>10</v>
      </c>
      <c r="P10" s="108"/>
      <c r="Q10" s="108"/>
      <c r="R10" s="108"/>
      <c r="S10" s="108"/>
      <c r="T10" s="108"/>
      <c r="U10" s="108"/>
      <c r="V10" s="108"/>
      <c r="W10" s="109"/>
      <c r="X10" s="110" t="s">
        <v>11</v>
      </c>
      <c r="Y10" s="111"/>
      <c r="Z10" s="111"/>
      <c r="AA10" s="111"/>
      <c r="AB10" s="111"/>
    </row>
    <row r="11" spans="1:30" ht="94.5">
      <c r="E11" s="23" t="s">
        <v>12</v>
      </c>
      <c r="F11" s="21" t="s">
        <v>13</v>
      </c>
      <c r="G11" s="20" t="s">
        <v>14</v>
      </c>
      <c r="H11" s="76" t="s">
        <v>15</v>
      </c>
      <c r="I11" s="73" t="s">
        <v>16</v>
      </c>
      <c r="J11" s="77" t="s">
        <v>17</v>
      </c>
      <c r="K11" s="4" t="s">
        <v>18</v>
      </c>
      <c r="L11" s="4" t="s">
        <v>19</v>
      </c>
      <c r="M11" s="5" t="s">
        <v>20</v>
      </c>
      <c r="N11" s="6" t="s">
        <v>21</v>
      </c>
      <c r="O11" s="7" t="s">
        <v>22</v>
      </c>
      <c r="P11" s="8" t="s">
        <v>23</v>
      </c>
      <c r="Q11" s="30" t="s">
        <v>24</v>
      </c>
      <c r="R11" s="9" t="s">
        <v>25</v>
      </c>
      <c r="S11" s="39" t="s">
        <v>26</v>
      </c>
      <c r="T11" s="3" t="s">
        <v>27</v>
      </c>
      <c r="U11" s="73" t="s">
        <v>28</v>
      </c>
      <c r="V11" s="5" t="s">
        <v>29</v>
      </c>
      <c r="W11" s="10" t="s">
        <v>30</v>
      </c>
      <c r="X11" s="3" t="s">
        <v>31</v>
      </c>
      <c r="Y11" s="31" t="s">
        <v>32</v>
      </c>
      <c r="Z11" s="11" t="s">
        <v>33</v>
      </c>
      <c r="AA11" s="5" t="s">
        <v>34</v>
      </c>
      <c r="AB11" s="10" t="s">
        <v>35</v>
      </c>
      <c r="AD11" t="s">
        <v>36</v>
      </c>
    </row>
    <row r="12" spans="1:30">
      <c r="A12" s="33">
        <v>32326267</v>
      </c>
      <c r="B12" s="33" t="s">
        <v>37</v>
      </c>
      <c r="C12" s="33" t="s">
        <v>38</v>
      </c>
      <c r="D12" s="33"/>
      <c r="E12" s="49" t="s">
        <v>39</v>
      </c>
      <c r="F12" s="1"/>
      <c r="G12" s="27"/>
      <c r="H12" s="75">
        <v>20</v>
      </c>
      <c r="I12" s="72">
        <v>15.5</v>
      </c>
      <c r="J12" s="45">
        <v>14</v>
      </c>
      <c r="K12">
        <f>0.2*H12+0.375*I12+0.375*J12</f>
        <v>15.0625</v>
      </c>
      <c r="L12" s="33">
        <f>Quizz_Cours!J2</f>
        <v>18.285714285714285</v>
      </c>
      <c r="M12">
        <f>0.2*L12+0.8*K12</f>
        <v>15.707142857142857</v>
      </c>
      <c r="N12" s="34" t="str">
        <f>IF(M12&gt;16.9999,"A",IF(M12&gt;14.9999,"B",IF(M12&gt;12.9999,"C",IF(M12&gt;10.9999,"D",IF(M12&gt;9.9999,"E",IF(M12&gt;7.9999,"Fx",IF(M12&gt;0,"F")))))))</f>
        <v>B</v>
      </c>
      <c r="O12" s="53">
        <v>12</v>
      </c>
      <c r="P12" s="52">
        <v>16</v>
      </c>
      <c r="Q12" s="14">
        <v>18</v>
      </c>
      <c r="R12" s="14">
        <v>14</v>
      </c>
      <c r="S12" s="14">
        <v>19</v>
      </c>
      <c r="T12">
        <f>AVERAGE(O12:S12)</f>
        <v>15.8</v>
      </c>
      <c r="U12" s="72">
        <v>9</v>
      </c>
      <c r="V12">
        <f t="shared" ref="V12:V75" si="1">0.5*T12+0.5*(U12*20/15)</f>
        <v>13.9</v>
      </c>
      <c r="W12" s="34" t="str">
        <f t="shared" ref="W12:W75" si="2">IF(V12&gt;16.9999,"A",IF(V12&gt;14.9999,"B",IF(V12&gt;12.9999,"C",IF(V12&gt;10.9999,"D",IF(V12&gt;9.9999,"E",IF(V12&gt;7.9999,"Fx",IF(V12&gt;0,"F")))))))</f>
        <v>C</v>
      </c>
      <c r="X12">
        <v>12</v>
      </c>
      <c r="Y12" s="48"/>
      <c r="Z12" s="33">
        <f>QuizzTDs!F2</f>
        <v>14.666666666666666</v>
      </c>
      <c r="AA12">
        <f t="shared" ref="AA12:AA43" si="3">0.8*X12+0.2*Z12</f>
        <v>12.533333333333335</v>
      </c>
      <c r="AB12" s="34" t="str">
        <f t="shared" ref="AB12:AB75" si="4">IF(AA12&gt;16.9999,"A",IF(AA12&gt;14.9999,"B",IF(AA12&gt;12.9999,"C",IF(AA12&gt;10.9999,"D",IF(AA12&gt;9.9999,"E",IF(AA12&gt;7.9999,"Fx",IF(AA12&gt;0,"F")))))))</f>
        <v>D</v>
      </c>
      <c r="AD12" t="s">
        <v>40</v>
      </c>
    </row>
    <row r="13" spans="1:30">
      <c r="A13" s="33">
        <v>32518688</v>
      </c>
      <c r="B13" s="33" t="s">
        <v>41</v>
      </c>
      <c r="C13" s="33" t="s">
        <v>42</v>
      </c>
      <c r="D13" s="33"/>
      <c r="E13" s="49" t="s">
        <v>43</v>
      </c>
      <c r="F13" s="18"/>
      <c r="G13" s="27"/>
      <c r="H13" s="75">
        <v>8.1818181818181817</v>
      </c>
      <c r="I13" s="72">
        <v>9.5</v>
      </c>
      <c r="J13" s="45">
        <v>11</v>
      </c>
      <c r="K13">
        <f t="shared" ref="K13:K76" si="5">0.2*H13+0.375*I13+0.375*J13</f>
        <v>9.3238636363636367</v>
      </c>
      <c r="L13" s="33">
        <f>Quizz_Cours!J3</f>
        <v>18.365714285714287</v>
      </c>
      <c r="M13">
        <f t="shared" ref="M13:M76" si="6">0.2*L13+0.8*K13</f>
        <v>11.132233766233767</v>
      </c>
      <c r="N13" s="34" t="str">
        <f t="shared" ref="N13:N76" si="7">IF(M13&gt;16.9999,"A",IF(M13&gt;14.9999,"B",IF(M13&gt;12.9999,"C",IF(M13&gt;10.9999,"D",IF(M13&gt;9.9999,"E",IF(M13&gt;7.9999,"Fx",IF(M13&gt;0,"F")))))))</f>
        <v>D</v>
      </c>
      <c r="O13" s="17">
        <v>9.5</v>
      </c>
      <c r="P13" s="60">
        <v>15</v>
      </c>
      <c r="Q13" s="67">
        <v>17</v>
      </c>
      <c r="R13" s="60">
        <v>14</v>
      </c>
      <c r="S13" s="67">
        <v>13</v>
      </c>
      <c r="T13">
        <f t="shared" ref="T13:T76" si="8">AVERAGE(O13:S13)</f>
        <v>13.7</v>
      </c>
      <c r="U13" s="72">
        <v>10</v>
      </c>
      <c r="V13">
        <f t="shared" si="1"/>
        <v>13.516666666666666</v>
      </c>
      <c r="W13" s="34" t="str">
        <f t="shared" si="2"/>
        <v>C</v>
      </c>
      <c r="X13">
        <v>11.5</v>
      </c>
      <c r="Y13" s="48"/>
      <c r="Z13" s="33">
        <f>QuizzTDs!F3</f>
        <v>12</v>
      </c>
      <c r="AA13">
        <f t="shared" si="3"/>
        <v>11.600000000000001</v>
      </c>
      <c r="AB13" s="34" t="str">
        <f t="shared" si="4"/>
        <v>D</v>
      </c>
      <c r="AD13" t="s">
        <v>44</v>
      </c>
    </row>
    <row r="14" spans="1:30">
      <c r="A14" s="33">
        <v>32518639</v>
      </c>
      <c r="B14" s="33" t="s">
        <v>45</v>
      </c>
      <c r="C14" s="33" t="s">
        <v>46</v>
      </c>
      <c r="D14" s="33"/>
      <c r="E14" s="49" t="s">
        <v>47</v>
      </c>
      <c r="F14" s="18"/>
      <c r="G14" s="27"/>
      <c r="H14" s="75">
        <v>2.2727272727272725</v>
      </c>
      <c r="I14" s="72">
        <v>10.5</v>
      </c>
      <c r="J14" s="45">
        <v>15</v>
      </c>
      <c r="K14">
        <f t="shared" si="5"/>
        <v>10.017045454545453</v>
      </c>
      <c r="L14" s="33">
        <f>Quizz_Cours!J4</f>
        <v>17.222857142857144</v>
      </c>
      <c r="M14">
        <f t="shared" si="6"/>
        <v>11.458207792207793</v>
      </c>
      <c r="N14" s="34" t="str">
        <f t="shared" si="7"/>
        <v>D</v>
      </c>
      <c r="O14" s="52">
        <v>15</v>
      </c>
      <c r="P14" s="61">
        <v>13</v>
      </c>
      <c r="Q14" s="67">
        <v>11</v>
      </c>
      <c r="R14" s="60">
        <v>12</v>
      </c>
      <c r="S14" s="67">
        <v>9</v>
      </c>
      <c r="T14">
        <f t="shared" si="8"/>
        <v>12</v>
      </c>
      <c r="U14" s="72">
        <v>12.5</v>
      </c>
      <c r="V14">
        <f t="shared" si="1"/>
        <v>14.333333333333334</v>
      </c>
      <c r="W14" s="34" t="str">
        <f t="shared" si="2"/>
        <v>C</v>
      </c>
      <c r="X14">
        <v>16.5</v>
      </c>
      <c r="Z14" s="33">
        <f>QuizzTDs!F4</f>
        <v>18.666666666666668</v>
      </c>
      <c r="AA14">
        <f t="shared" si="3"/>
        <v>16.933333333333334</v>
      </c>
      <c r="AB14" s="34" t="str">
        <f t="shared" si="4"/>
        <v>B</v>
      </c>
      <c r="AD14" t="s">
        <v>40</v>
      </c>
    </row>
    <row r="15" spans="1:30" s="42" customFormat="1">
      <c r="A15" s="41">
        <v>32517293</v>
      </c>
      <c r="B15" s="41" t="s">
        <v>48</v>
      </c>
      <c r="C15" s="41" t="s">
        <v>49</v>
      </c>
      <c r="D15" s="41"/>
      <c r="E15" s="88" t="s">
        <v>50</v>
      </c>
      <c r="F15" s="43"/>
      <c r="G15" s="44"/>
      <c r="H15" s="42">
        <v>11.818181818181818</v>
      </c>
      <c r="I15" s="42">
        <v>9</v>
      </c>
      <c r="J15" s="42">
        <v>10</v>
      </c>
      <c r="K15" s="42">
        <f t="shared" si="5"/>
        <v>9.4886363636363633</v>
      </c>
      <c r="L15" s="41">
        <f>Quizz_Cours!J5</f>
        <v>5.7142857142857144</v>
      </c>
      <c r="M15" s="42">
        <f t="shared" si="6"/>
        <v>8.7337662337662341</v>
      </c>
      <c r="N15" s="89" t="str">
        <f t="shared" si="7"/>
        <v>Fx</v>
      </c>
      <c r="O15" s="90">
        <v>15</v>
      </c>
      <c r="P15" s="90">
        <v>14</v>
      </c>
      <c r="Q15" s="91">
        <v>14</v>
      </c>
      <c r="R15" s="90">
        <v>13</v>
      </c>
      <c r="S15" s="92">
        <v>11</v>
      </c>
      <c r="T15" s="42">
        <f t="shared" si="8"/>
        <v>13.4</v>
      </c>
      <c r="U15" s="42">
        <v>5</v>
      </c>
      <c r="V15" s="42">
        <f t="shared" si="1"/>
        <v>10.033333333333333</v>
      </c>
      <c r="W15" s="89" t="str">
        <f t="shared" si="2"/>
        <v>E</v>
      </c>
      <c r="X15" s="42">
        <v>0</v>
      </c>
      <c r="Z15" s="41">
        <f>QuizzTDs!F5</f>
        <v>16</v>
      </c>
      <c r="AA15" s="42">
        <f t="shared" si="3"/>
        <v>3.2</v>
      </c>
      <c r="AB15" s="89" t="str">
        <f t="shared" si="4"/>
        <v>F</v>
      </c>
      <c r="AD15" s="42" t="s">
        <v>51</v>
      </c>
    </row>
    <row r="16" spans="1:30" s="42" customFormat="1">
      <c r="A16" s="41">
        <v>32417645</v>
      </c>
      <c r="B16" s="41" t="s">
        <v>52</v>
      </c>
      <c r="C16" s="41" t="s">
        <v>53</v>
      </c>
      <c r="D16" s="41"/>
      <c r="E16" s="88" t="s">
        <v>54</v>
      </c>
      <c r="F16" s="43"/>
      <c r="G16" s="44"/>
      <c r="H16" s="42">
        <v>0.90909090909090917</v>
      </c>
      <c r="I16" s="42">
        <v>6</v>
      </c>
      <c r="J16" s="42">
        <v>5.5</v>
      </c>
      <c r="K16" s="42">
        <f t="shared" si="5"/>
        <v>4.4943181818181817</v>
      </c>
      <c r="L16" s="41">
        <f>Quizz_Cours!J6</f>
        <v>12.954285714285716</v>
      </c>
      <c r="M16" s="42">
        <f t="shared" si="6"/>
        <v>6.1863116883116884</v>
      </c>
      <c r="N16" s="89" t="str">
        <f t="shared" si="7"/>
        <v>F</v>
      </c>
      <c r="O16" s="93" t="s">
        <v>55</v>
      </c>
      <c r="P16" s="93">
        <v>15</v>
      </c>
      <c r="Q16" s="90">
        <v>10</v>
      </c>
      <c r="R16" s="90">
        <v>14</v>
      </c>
      <c r="S16" s="90" t="s">
        <v>55</v>
      </c>
      <c r="T16" s="42">
        <f>AVERAGE(P16:R16)</f>
        <v>13</v>
      </c>
      <c r="U16" s="42">
        <v>5.5</v>
      </c>
      <c r="V16" s="42">
        <f t="shared" si="1"/>
        <v>10.166666666666666</v>
      </c>
      <c r="W16" s="89" t="str">
        <f t="shared" si="2"/>
        <v>E</v>
      </c>
      <c r="X16" s="42">
        <v>17</v>
      </c>
      <c r="Z16" s="41">
        <f>QuizzTDs!F6</f>
        <v>9.3333333333333339</v>
      </c>
      <c r="AA16" s="42">
        <f t="shared" si="3"/>
        <v>15.466666666666669</v>
      </c>
      <c r="AB16" s="89" t="str">
        <f t="shared" si="4"/>
        <v>B</v>
      </c>
      <c r="AD16" s="42" t="s">
        <v>51</v>
      </c>
    </row>
    <row r="17" spans="1:30" s="42" customFormat="1">
      <c r="A17" s="41">
        <v>32517241</v>
      </c>
      <c r="B17" s="41" t="s">
        <v>56</v>
      </c>
      <c r="C17" s="41" t="s">
        <v>57</v>
      </c>
      <c r="D17" s="41"/>
      <c r="E17" s="88" t="s">
        <v>58</v>
      </c>
      <c r="F17" s="43"/>
      <c r="G17" s="44"/>
      <c r="H17" s="42">
        <v>10</v>
      </c>
      <c r="I17" s="42">
        <v>11</v>
      </c>
      <c r="J17" s="42">
        <v>14.5</v>
      </c>
      <c r="K17" s="42">
        <f t="shared" si="5"/>
        <v>11.5625</v>
      </c>
      <c r="L17" s="41">
        <f>Quizz_Cours!J7</f>
        <v>17.142857142857142</v>
      </c>
      <c r="M17" s="42">
        <f t="shared" si="6"/>
        <v>12.678571428571429</v>
      </c>
      <c r="N17" s="89" t="str">
        <f t="shared" si="7"/>
        <v>D</v>
      </c>
      <c r="O17" s="94">
        <v>13</v>
      </c>
      <c r="P17" s="95">
        <v>10.5</v>
      </c>
      <c r="Q17" s="90">
        <v>17</v>
      </c>
      <c r="R17" s="90">
        <v>15</v>
      </c>
      <c r="S17" s="90">
        <v>13</v>
      </c>
      <c r="T17" s="42">
        <f t="shared" si="8"/>
        <v>13.7</v>
      </c>
      <c r="U17" s="42">
        <v>9</v>
      </c>
      <c r="V17" s="42">
        <f t="shared" si="1"/>
        <v>12.85</v>
      </c>
      <c r="W17" s="89" t="str">
        <f t="shared" si="2"/>
        <v>D</v>
      </c>
      <c r="X17" s="42">
        <v>7</v>
      </c>
      <c r="Z17" s="41">
        <f>QuizzTDs!F7</f>
        <v>14.666666666666666</v>
      </c>
      <c r="AA17" s="42">
        <f t="shared" si="3"/>
        <v>8.533333333333335</v>
      </c>
      <c r="AB17" s="89" t="str">
        <f t="shared" si="4"/>
        <v>Fx</v>
      </c>
      <c r="AD17" s="42" t="s">
        <v>59</v>
      </c>
    </row>
    <row r="18" spans="1:30" s="42" customFormat="1">
      <c r="A18" s="41">
        <v>32517322</v>
      </c>
      <c r="B18" s="41" t="s">
        <v>60</v>
      </c>
      <c r="C18" s="41" t="s">
        <v>61</v>
      </c>
      <c r="D18" s="41"/>
      <c r="E18" s="88" t="s">
        <v>62</v>
      </c>
      <c r="F18" s="43"/>
      <c r="G18" s="44"/>
      <c r="H18" s="42">
        <v>6.3636363636363633</v>
      </c>
      <c r="I18" s="42">
        <v>2.5</v>
      </c>
      <c r="J18" s="42">
        <v>7</v>
      </c>
      <c r="K18" s="42">
        <f t="shared" si="5"/>
        <v>4.8352272727272725</v>
      </c>
      <c r="L18" s="41">
        <f>Quizz_Cours!J8</f>
        <v>18.285714285714285</v>
      </c>
      <c r="M18" s="42">
        <f t="shared" si="6"/>
        <v>7.5253246753246756</v>
      </c>
      <c r="N18" s="89" t="str">
        <f t="shared" si="7"/>
        <v>F</v>
      </c>
      <c r="O18" s="90">
        <v>9</v>
      </c>
      <c r="P18" s="95">
        <v>14</v>
      </c>
      <c r="Q18" s="90">
        <v>15</v>
      </c>
      <c r="R18" s="95">
        <v>15</v>
      </c>
      <c r="S18" s="90">
        <v>8</v>
      </c>
      <c r="T18" s="42">
        <f t="shared" si="8"/>
        <v>12.2</v>
      </c>
      <c r="U18" s="42">
        <v>15</v>
      </c>
      <c r="V18" s="42">
        <f t="shared" si="1"/>
        <v>16.100000000000001</v>
      </c>
      <c r="W18" s="89" t="str">
        <f t="shared" si="2"/>
        <v>B</v>
      </c>
      <c r="X18" s="42">
        <v>10.5</v>
      </c>
      <c r="Z18" s="41">
        <f>QuizzTDs!F8</f>
        <v>13.333333333333334</v>
      </c>
      <c r="AA18" s="42">
        <f t="shared" si="3"/>
        <v>11.066666666666666</v>
      </c>
      <c r="AB18" s="89" t="str">
        <f t="shared" si="4"/>
        <v>D</v>
      </c>
      <c r="AD18" s="42" t="s">
        <v>51</v>
      </c>
    </row>
    <row r="19" spans="1:30">
      <c r="A19" s="33">
        <v>32517176</v>
      </c>
      <c r="B19" s="33" t="s">
        <v>63</v>
      </c>
      <c r="C19" s="33" t="s">
        <v>64</v>
      </c>
      <c r="D19" s="33"/>
      <c r="E19" s="49" t="s">
        <v>65</v>
      </c>
      <c r="F19" s="18"/>
      <c r="G19" s="27"/>
      <c r="H19" s="75">
        <v>11.818181818181818</v>
      </c>
      <c r="I19" s="72">
        <v>13</v>
      </c>
      <c r="J19" s="45">
        <v>11.5</v>
      </c>
      <c r="K19">
        <f t="shared" si="5"/>
        <v>11.551136363636363</v>
      </c>
      <c r="L19" s="33">
        <f>Quizz_Cours!J9</f>
        <v>17.285714285714285</v>
      </c>
      <c r="M19">
        <f t="shared" si="6"/>
        <v>12.698051948051948</v>
      </c>
      <c r="N19" s="34" t="str">
        <f t="shared" si="7"/>
        <v>D</v>
      </c>
      <c r="O19" s="14">
        <v>16</v>
      </c>
      <c r="P19" s="14">
        <v>17</v>
      </c>
      <c r="Q19" s="65">
        <v>15</v>
      </c>
      <c r="R19" s="67">
        <v>15</v>
      </c>
      <c r="S19" s="80">
        <v>16</v>
      </c>
      <c r="T19">
        <f t="shared" si="8"/>
        <v>15.8</v>
      </c>
      <c r="U19" s="32">
        <v>8.5</v>
      </c>
      <c r="V19">
        <f t="shared" si="1"/>
        <v>13.566666666666666</v>
      </c>
      <c r="W19" s="34" t="str">
        <f t="shared" si="2"/>
        <v>C</v>
      </c>
      <c r="X19">
        <v>10.5</v>
      </c>
      <c r="Y19" s="48"/>
      <c r="Z19" s="33">
        <f>QuizzTDs!F9</f>
        <v>14.666666666666666</v>
      </c>
      <c r="AA19">
        <f t="shared" si="3"/>
        <v>11.333333333333334</v>
      </c>
      <c r="AB19" s="34" t="str">
        <f t="shared" si="4"/>
        <v>D</v>
      </c>
      <c r="AD19" t="s">
        <v>44</v>
      </c>
    </row>
    <row r="20" spans="1:30">
      <c r="A20" s="33">
        <v>32519935</v>
      </c>
      <c r="B20" s="33" t="s">
        <v>66</v>
      </c>
      <c r="C20" s="33" t="s">
        <v>67</v>
      </c>
      <c r="D20" s="33"/>
      <c r="E20" s="49" t="s">
        <v>68</v>
      </c>
      <c r="F20" s="18"/>
      <c r="G20" s="27"/>
      <c r="H20" s="75">
        <v>9.5454545454545467</v>
      </c>
      <c r="I20" s="72">
        <v>14</v>
      </c>
      <c r="J20" s="45">
        <v>16</v>
      </c>
      <c r="K20">
        <f t="shared" si="5"/>
        <v>13.15909090909091</v>
      </c>
      <c r="L20" s="33">
        <f>Quizz_Cours!J10</f>
        <v>18.857142857142858</v>
      </c>
      <c r="M20">
        <f t="shared" si="6"/>
        <v>14.298701298701301</v>
      </c>
      <c r="N20" s="34" t="str">
        <f t="shared" si="7"/>
        <v>C</v>
      </c>
      <c r="O20" s="56">
        <v>15</v>
      </c>
      <c r="P20" s="51">
        <v>15</v>
      </c>
      <c r="Q20" s="14">
        <v>17</v>
      </c>
      <c r="R20" s="14">
        <v>17</v>
      </c>
      <c r="S20" s="14">
        <v>13</v>
      </c>
      <c r="T20">
        <f t="shared" si="8"/>
        <v>15.4</v>
      </c>
      <c r="U20" s="32">
        <v>10.5</v>
      </c>
      <c r="V20">
        <f t="shared" si="1"/>
        <v>14.7</v>
      </c>
      <c r="W20" s="34" t="str">
        <f t="shared" si="2"/>
        <v>C</v>
      </c>
      <c r="X20">
        <v>17</v>
      </c>
      <c r="Z20" s="33">
        <f>QuizzTDs!F10</f>
        <v>16</v>
      </c>
      <c r="AA20">
        <f t="shared" si="3"/>
        <v>16.8</v>
      </c>
      <c r="AB20" s="34" t="str">
        <f t="shared" si="4"/>
        <v>B</v>
      </c>
      <c r="AD20" t="s">
        <v>40</v>
      </c>
    </row>
    <row r="21" spans="1:30" s="42" customFormat="1">
      <c r="A21" s="41">
        <v>32518290</v>
      </c>
      <c r="B21" s="41" t="s">
        <v>69</v>
      </c>
      <c r="C21" s="41" t="s">
        <v>70</v>
      </c>
      <c r="D21" s="41"/>
      <c r="E21" s="88" t="s">
        <v>71</v>
      </c>
      <c r="F21" s="43"/>
      <c r="G21" s="44"/>
      <c r="H21" s="42">
        <v>16.363636363636363</v>
      </c>
      <c r="I21" s="42">
        <v>10</v>
      </c>
      <c r="J21" s="42">
        <v>11.5</v>
      </c>
      <c r="K21" s="42">
        <f t="shared" si="5"/>
        <v>11.335227272727273</v>
      </c>
      <c r="L21" s="41">
        <f>Quizz_Cours!J11</f>
        <v>16.177142857142858</v>
      </c>
      <c r="M21" s="42">
        <f t="shared" si="6"/>
        <v>12.303610389610391</v>
      </c>
      <c r="N21" s="89" t="str">
        <f t="shared" si="7"/>
        <v>D</v>
      </c>
      <c r="O21" s="90" t="s">
        <v>55</v>
      </c>
      <c r="P21" s="96">
        <v>16</v>
      </c>
      <c r="Q21" s="90">
        <v>15</v>
      </c>
      <c r="R21" s="97">
        <v>17</v>
      </c>
      <c r="S21" s="90">
        <v>12</v>
      </c>
      <c r="T21" s="42">
        <f>AVERAGE(P21:S21)</f>
        <v>15</v>
      </c>
      <c r="U21" s="42">
        <v>12</v>
      </c>
      <c r="V21" s="42">
        <f t="shared" si="1"/>
        <v>15.5</v>
      </c>
      <c r="W21" s="89" t="str">
        <f t="shared" si="2"/>
        <v>B</v>
      </c>
      <c r="X21" s="42">
        <v>8.5</v>
      </c>
      <c r="Z21" s="41">
        <f>QuizzTDs!F11</f>
        <v>9.3333333333333339</v>
      </c>
      <c r="AA21" s="42">
        <f t="shared" si="3"/>
        <v>8.6666666666666679</v>
      </c>
      <c r="AB21" s="89" t="str">
        <f t="shared" si="4"/>
        <v>Fx</v>
      </c>
      <c r="AD21" s="42" t="s">
        <v>59</v>
      </c>
    </row>
    <row r="22" spans="1:30" s="42" customFormat="1">
      <c r="A22" s="41">
        <v>32518205</v>
      </c>
      <c r="B22" s="41" t="s">
        <v>72</v>
      </c>
      <c r="C22" s="41" t="s">
        <v>73</v>
      </c>
      <c r="D22" s="41"/>
      <c r="E22" s="88" t="s">
        <v>74</v>
      </c>
      <c r="F22" s="43"/>
      <c r="G22" s="44"/>
      <c r="H22" s="42">
        <v>10.909090909090908</v>
      </c>
      <c r="I22" s="42">
        <v>14</v>
      </c>
      <c r="J22" s="42">
        <v>11</v>
      </c>
      <c r="K22" s="42">
        <f t="shared" si="5"/>
        <v>11.556818181818182</v>
      </c>
      <c r="L22" s="41">
        <f>Quizz_Cours!J12</f>
        <v>14.937142857142858</v>
      </c>
      <c r="M22" s="42">
        <f t="shared" si="6"/>
        <v>12.232883116883118</v>
      </c>
      <c r="N22" s="89" t="str">
        <f t="shared" si="7"/>
        <v>D</v>
      </c>
      <c r="O22" s="93">
        <v>15</v>
      </c>
      <c r="P22" s="95">
        <v>10</v>
      </c>
      <c r="Q22" s="90">
        <v>14</v>
      </c>
      <c r="R22" s="95">
        <v>16</v>
      </c>
      <c r="S22" s="90">
        <v>13</v>
      </c>
      <c r="T22" s="42">
        <f t="shared" si="8"/>
        <v>13.6</v>
      </c>
      <c r="U22" s="42">
        <v>4</v>
      </c>
      <c r="V22" s="42">
        <f t="shared" si="1"/>
        <v>9.4666666666666668</v>
      </c>
      <c r="W22" s="89" t="str">
        <f t="shared" si="2"/>
        <v>Fx</v>
      </c>
      <c r="X22" s="42">
        <v>10.5</v>
      </c>
      <c r="Z22" s="41">
        <f>QuizzTDs!F12</f>
        <v>10.666666666666666</v>
      </c>
      <c r="AA22" s="42">
        <f t="shared" si="3"/>
        <v>10.533333333333333</v>
      </c>
      <c r="AB22" s="89" t="str">
        <f t="shared" si="4"/>
        <v>E</v>
      </c>
      <c r="AD22" s="42" t="s">
        <v>59</v>
      </c>
    </row>
    <row r="23" spans="1:30">
      <c r="A23" s="33">
        <v>32518059</v>
      </c>
      <c r="B23" s="33" t="s">
        <v>75</v>
      </c>
      <c r="C23" s="33" t="s">
        <v>76</v>
      </c>
      <c r="D23" s="33"/>
      <c r="E23" s="49" t="s">
        <v>77</v>
      </c>
      <c r="F23" s="18"/>
      <c r="G23" s="27"/>
      <c r="H23" s="75">
        <v>8.6363636363636367</v>
      </c>
      <c r="I23" s="72">
        <v>7.5</v>
      </c>
      <c r="J23" s="45">
        <v>10</v>
      </c>
      <c r="K23">
        <f t="shared" si="5"/>
        <v>8.2897727272727266</v>
      </c>
      <c r="L23" s="33">
        <f>Quizz_Cours!J13</f>
        <v>16.954285714285714</v>
      </c>
      <c r="M23">
        <f t="shared" si="6"/>
        <v>10.022675324675324</v>
      </c>
      <c r="N23" s="34" t="str">
        <f t="shared" si="7"/>
        <v>E</v>
      </c>
      <c r="O23" s="14">
        <v>14</v>
      </c>
      <c r="P23" s="14">
        <v>16</v>
      </c>
      <c r="Q23" s="65">
        <v>15</v>
      </c>
      <c r="R23" s="67">
        <v>12</v>
      </c>
      <c r="S23" s="80">
        <v>14</v>
      </c>
      <c r="T23">
        <f t="shared" si="8"/>
        <v>14.2</v>
      </c>
      <c r="U23" s="72">
        <v>6.5</v>
      </c>
      <c r="V23">
        <f t="shared" si="1"/>
        <v>11.433333333333334</v>
      </c>
      <c r="W23" s="34" t="str">
        <f t="shared" si="2"/>
        <v>D</v>
      </c>
      <c r="X23">
        <v>14.5</v>
      </c>
      <c r="Z23" s="33">
        <f>QuizzTDs!F13</f>
        <v>17.333333333333332</v>
      </c>
      <c r="AA23">
        <f t="shared" si="3"/>
        <v>15.066666666666668</v>
      </c>
      <c r="AB23" s="34" t="str">
        <f t="shared" si="4"/>
        <v>B</v>
      </c>
      <c r="AD23" t="s">
        <v>44</v>
      </c>
    </row>
    <row r="24" spans="1:30">
      <c r="A24" s="33">
        <v>32327704</v>
      </c>
      <c r="B24" s="33" t="s">
        <v>78</v>
      </c>
      <c r="C24" s="33" t="s">
        <v>79</v>
      </c>
      <c r="D24" s="33"/>
      <c r="E24" s="49" t="s">
        <v>80</v>
      </c>
      <c r="F24" s="18"/>
      <c r="G24" s="27"/>
      <c r="H24" s="75">
        <v>10.909090909090908</v>
      </c>
      <c r="I24" s="72">
        <v>8.5</v>
      </c>
      <c r="J24" s="45">
        <v>12.5</v>
      </c>
      <c r="K24">
        <f t="shared" si="5"/>
        <v>10.056818181818182</v>
      </c>
      <c r="L24" s="33">
        <f>Quizz_Cours!J14</f>
        <v>18.937142857142856</v>
      </c>
      <c r="M24">
        <f t="shared" si="6"/>
        <v>11.832883116883117</v>
      </c>
      <c r="N24" s="34" t="str">
        <f t="shared" si="7"/>
        <v>D</v>
      </c>
      <c r="O24" s="53">
        <v>18</v>
      </c>
      <c r="P24" s="51">
        <v>12</v>
      </c>
      <c r="Q24" s="14">
        <v>16</v>
      </c>
      <c r="R24" s="14">
        <v>14</v>
      </c>
      <c r="S24" s="14">
        <v>16</v>
      </c>
      <c r="T24">
        <f t="shared" si="8"/>
        <v>15.2</v>
      </c>
      <c r="U24" s="32">
        <v>8.5</v>
      </c>
      <c r="V24">
        <f t="shared" si="1"/>
        <v>13.266666666666666</v>
      </c>
      <c r="W24" s="34" t="str">
        <f t="shared" si="2"/>
        <v>C</v>
      </c>
      <c r="X24">
        <v>10.5</v>
      </c>
      <c r="Z24" s="33">
        <f>QuizzTDs!F14</f>
        <v>14.666666666666666</v>
      </c>
      <c r="AA24">
        <f t="shared" si="3"/>
        <v>11.333333333333334</v>
      </c>
      <c r="AB24" s="34" t="str">
        <f t="shared" si="4"/>
        <v>D</v>
      </c>
      <c r="AD24" t="s">
        <v>44</v>
      </c>
    </row>
    <row r="25" spans="1:30" s="42" customFormat="1">
      <c r="A25" s="41">
        <v>32504967</v>
      </c>
      <c r="B25" s="41" t="s">
        <v>81</v>
      </c>
      <c r="C25" s="41" t="s">
        <v>82</v>
      </c>
      <c r="D25" s="41"/>
      <c r="E25" s="88" t="s">
        <v>83</v>
      </c>
      <c r="F25" s="43"/>
      <c r="G25" s="44"/>
      <c r="H25" s="42">
        <v>15.909090909090908</v>
      </c>
      <c r="I25" s="42">
        <v>12.5</v>
      </c>
      <c r="J25" s="42">
        <v>7</v>
      </c>
      <c r="K25" s="42">
        <f t="shared" si="5"/>
        <v>10.494318181818182</v>
      </c>
      <c r="L25" s="41">
        <f>Quizz_Cours!J15</f>
        <v>14.857142857142858</v>
      </c>
      <c r="M25" s="42">
        <f t="shared" si="6"/>
        <v>11.366883116883118</v>
      </c>
      <c r="N25" s="89" t="str">
        <f t="shared" si="7"/>
        <v>D</v>
      </c>
      <c r="O25" s="90">
        <v>13</v>
      </c>
      <c r="P25" s="95">
        <v>17</v>
      </c>
      <c r="Q25" s="95">
        <v>16</v>
      </c>
      <c r="R25" s="95">
        <v>14</v>
      </c>
      <c r="S25" s="90">
        <v>13</v>
      </c>
      <c r="T25" s="42">
        <f t="shared" si="8"/>
        <v>14.6</v>
      </c>
      <c r="U25" s="42">
        <v>10.5</v>
      </c>
      <c r="V25" s="42">
        <f t="shared" si="1"/>
        <v>14.3</v>
      </c>
      <c r="W25" s="89" t="str">
        <f t="shared" si="2"/>
        <v>C</v>
      </c>
      <c r="X25" s="42">
        <v>8.5</v>
      </c>
      <c r="Z25" s="41">
        <f>QuizzTDs!F15</f>
        <v>9.3333333333333339</v>
      </c>
      <c r="AA25" s="42">
        <f t="shared" si="3"/>
        <v>8.6666666666666679</v>
      </c>
      <c r="AB25" s="89" t="str">
        <f t="shared" si="4"/>
        <v>Fx</v>
      </c>
      <c r="AD25" s="42" t="s">
        <v>59</v>
      </c>
    </row>
    <row r="26" spans="1:30">
      <c r="A26" s="33">
        <v>32516985</v>
      </c>
      <c r="B26" s="33" t="s">
        <v>84</v>
      </c>
      <c r="C26" s="33" t="s">
        <v>85</v>
      </c>
      <c r="D26" s="33"/>
      <c r="E26" s="49" t="s">
        <v>86</v>
      </c>
      <c r="F26" s="18"/>
      <c r="G26" s="27"/>
      <c r="H26" s="75">
        <v>10</v>
      </c>
      <c r="I26" s="72">
        <v>11.5</v>
      </c>
      <c r="J26" s="45">
        <v>11</v>
      </c>
      <c r="K26">
        <f t="shared" si="5"/>
        <v>10.4375</v>
      </c>
      <c r="L26" s="33">
        <f>Quizz_Cours!J16</f>
        <v>13.714285714285714</v>
      </c>
      <c r="M26">
        <f t="shared" si="6"/>
        <v>11.092857142857142</v>
      </c>
      <c r="N26" s="34" t="str">
        <f t="shared" si="7"/>
        <v>D</v>
      </c>
      <c r="O26" s="51">
        <v>14</v>
      </c>
      <c r="P26" s="63">
        <v>18.5</v>
      </c>
      <c r="Q26" s="68">
        <v>17</v>
      </c>
      <c r="R26" s="56">
        <v>14</v>
      </c>
      <c r="S26" s="67">
        <v>10</v>
      </c>
      <c r="T26">
        <f t="shared" si="8"/>
        <v>14.7</v>
      </c>
      <c r="U26" s="72">
        <v>9.5</v>
      </c>
      <c r="V26">
        <f t="shared" si="1"/>
        <v>13.683333333333334</v>
      </c>
      <c r="W26" s="34" t="str">
        <f t="shared" si="2"/>
        <v>C</v>
      </c>
      <c r="X26">
        <v>14</v>
      </c>
      <c r="Z26" s="33">
        <f>QuizzTDs!F16</f>
        <v>14.666666666666666</v>
      </c>
      <c r="AA26">
        <f t="shared" si="3"/>
        <v>14.133333333333335</v>
      </c>
      <c r="AB26" s="34" t="str">
        <f t="shared" si="4"/>
        <v>C</v>
      </c>
      <c r="AD26" t="s">
        <v>44</v>
      </c>
    </row>
    <row r="27" spans="1:30">
      <c r="A27" s="33">
        <v>32517098</v>
      </c>
      <c r="B27" s="33" t="s">
        <v>87</v>
      </c>
      <c r="C27" s="33" t="s">
        <v>88</v>
      </c>
      <c r="D27" s="33"/>
      <c r="E27" s="49" t="s">
        <v>89</v>
      </c>
      <c r="F27" s="18"/>
      <c r="G27" s="27"/>
      <c r="H27" s="75">
        <v>2.7272727272727271</v>
      </c>
      <c r="I27" s="72">
        <v>7</v>
      </c>
      <c r="J27" s="45">
        <v>15</v>
      </c>
      <c r="K27">
        <f t="shared" si="5"/>
        <v>8.795454545454545</v>
      </c>
      <c r="L27" s="33">
        <f>Quizz_Cours!J17</f>
        <v>15.617142857142856</v>
      </c>
      <c r="M27">
        <f t="shared" si="6"/>
        <v>10.159792207792208</v>
      </c>
      <c r="N27" s="34" t="str">
        <f t="shared" si="7"/>
        <v>E</v>
      </c>
      <c r="O27" s="14">
        <v>16</v>
      </c>
      <c r="P27" s="14">
        <v>13</v>
      </c>
      <c r="Q27" s="65">
        <v>12</v>
      </c>
      <c r="R27" s="67">
        <v>15</v>
      </c>
      <c r="S27" s="80">
        <v>13</v>
      </c>
      <c r="T27">
        <f t="shared" si="8"/>
        <v>13.8</v>
      </c>
      <c r="U27" s="72">
        <v>9</v>
      </c>
      <c r="V27">
        <f t="shared" si="1"/>
        <v>12.9</v>
      </c>
      <c r="W27" s="34" t="str">
        <f t="shared" si="2"/>
        <v>D</v>
      </c>
      <c r="X27">
        <v>15.5</v>
      </c>
      <c r="Y27" s="48"/>
      <c r="Z27" s="33">
        <f>QuizzTDs!F17</f>
        <v>16</v>
      </c>
      <c r="AA27">
        <f t="shared" si="3"/>
        <v>15.600000000000001</v>
      </c>
      <c r="AB27" s="34" t="str">
        <f t="shared" si="4"/>
        <v>B</v>
      </c>
      <c r="AD27" t="s">
        <v>44</v>
      </c>
    </row>
    <row r="28" spans="1:30">
      <c r="A28" s="33">
        <v>32517227</v>
      </c>
      <c r="B28" s="33" t="s">
        <v>90</v>
      </c>
      <c r="C28" s="33" t="s">
        <v>91</v>
      </c>
      <c r="D28" s="33"/>
      <c r="E28" s="49" t="s">
        <v>92</v>
      </c>
      <c r="F28" s="18"/>
      <c r="G28" s="27"/>
      <c r="H28" s="75">
        <v>12.727272727272727</v>
      </c>
      <c r="I28" s="72">
        <v>7.5</v>
      </c>
      <c r="J28" s="45">
        <v>9</v>
      </c>
      <c r="K28">
        <f t="shared" si="5"/>
        <v>8.732954545454545</v>
      </c>
      <c r="L28" s="33">
        <f>Quizz_Cours!J18</f>
        <v>18.285714285714285</v>
      </c>
      <c r="M28">
        <f t="shared" si="6"/>
        <v>10.643506493506493</v>
      </c>
      <c r="N28" s="34" t="str">
        <f t="shared" si="7"/>
        <v>E</v>
      </c>
      <c r="O28" s="53">
        <v>12</v>
      </c>
      <c r="P28" s="51">
        <v>13</v>
      </c>
      <c r="Q28" s="14">
        <v>12</v>
      </c>
      <c r="R28" s="14">
        <v>10</v>
      </c>
      <c r="S28" s="14">
        <v>11</v>
      </c>
      <c r="T28">
        <f t="shared" si="8"/>
        <v>11.6</v>
      </c>
      <c r="U28" s="72">
        <v>8.5</v>
      </c>
      <c r="V28">
        <f t="shared" si="1"/>
        <v>11.466666666666667</v>
      </c>
      <c r="W28" s="34" t="str">
        <f t="shared" si="2"/>
        <v>D</v>
      </c>
      <c r="X28">
        <v>9.5</v>
      </c>
      <c r="Z28" s="33">
        <f>QuizzTDs!F18</f>
        <v>14.666666666666666</v>
      </c>
      <c r="AA28">
        <f t="shared" si="3"/>
        <v>10.533333333333335</v>
      </c>
      <c r="AB28" s="34" t="str">
        <f t="shared" si="4"/>
        <v>E</v>
      </c>
      <c r="AD28" t="s">
        <v>93</v>
      </c>
    </row>
    <row r="29" spans="1:30">
      <c r="A29" s="33">
        <v>32521716</v>
      </c>
      <c r="B29" s="33" t="s">
        <v>94</v>
      </c>
      <c r="C29" s="33" t="s">
        <v>95</v>
      </c>
      <c r="D29" s="33"/>
      <c r="E29" s="49" t="s">
        <v>96</v>
      </c>
      <c r="F29" s="18"/>
      <c r="G29" s="27"/>
      <c r="H29" s="75">
        <v>12.727272727272727</v>
      </c>
      <c r="I29" s="72">
        <v>10.5</v>
      </c>
      <c r="J29" s="45">
        <v>8</v>
      </c>
      <c r="K29">
        <f t="shared" si="5"/>
        <v>9.482954545454545</v>
      </c>
      <c r="L29" s="33">
        <f>Quizz_Cours!J19</f>
        <v>16.668571428571429</v>
      </c>
      <c r="M29">
        <f t="shared" si="6"/>
        <v>10.920077922077922</v>
      </c>
      <c r="N29" s="34" t="str">
        <f t="shared" si="7"/>
        <v>E</v>
      </c>
      <c r="O29" s="17">
        <v>11</v>
      </c>
      <c r="P29" s="55">
        <v>14</v>
      </c>
      <c r="Q29" s="67">
        <v>13</v>
      </c>
      <c r="R29" s="59">
        <v>16</v>
      </c>
      <c r="S29" s="67">
        <v>12</v>
      </c>
      <c r="T29">
        <f t="shared" si="8"/>
        <v>13.2</v>
      </c>
      <c r="U29" s="67">
        <v>11.5</v>
      </c>
      <c r="V29">
        <f t="shared" si="1"/>
        <v>14.266666666666666</v>
      </c>
      <c r="W29" s="34" t="str">
        <f t="shared" si="2"/>
        <v>C</v>
      </c>
      <c r="X29">
        <v>11.5</v>
      </c>
      <c r="Z29" s="33">
        <f>QuizzTDs!F19</f>
        <v>12</v>
      </c>
      <c r="AA29">
        <f t="shared" si="3"/>
        <v>11.600000000000001</v>
      </c>
      <c r="AB29" s="34" t="str">
        <f t="shared" si="4"/>
        <v>D</v>
      </c>
      <c r="AD29" t="s">
        <v>44</v>
      </c>
    </row>
    <row r="30" spans="1:30" s="42" customFormat="1">
      <c r="A30" s="41">
        <v>32516981</v>
      </c>
      <c r="B30" s="41" t="s">
        <v>97</v>
      </c>
      <c r="C30" s="41" t="s">
        <v>98</v>
      </c>
      <c r="D30" s="41"/>
      <c r="E30" s="88" t="s">
        <v>99</v>
      </c>
      <c r="F30" s="43"/>
      <c r="G30" s="44"/>
      <c r="H30" s="42">
        <v>8.1818181818181817</v>
      </c>
      <c r="I30" s="42">
        <v>8</v>
      </c>
      <c r="J30" s="42">
        <v>6</v>
      </c>
      <c r="K30" s="42">
        <f t="shared" si="5"/>
        <v>6.8863636363636367</v>
      </c>
      <c r="L30" s="41">
        <f>Quizz_Cours!J20</f>
        <v>17.142857142857142</v>
      </c>
      <c r="M30" s="42">
        <f t="shared" si="6"/>
        <v>8.9376623376623385</v>
      </c>
      <c r="N30" s="89" t="str">
        <f t="shared" si="7"/>
        <v>Fx</v>
      </c>
      <c r="O30" s="93">
        <v>16</v>
      </c>
      <c r="P30" s="90">
        <v>18</v>
      </c>
      <c r="Q30" s="90">
        <v>17</v>
      </c>
      <c r="R30" s="95">
        <v>16</v>
      </c>
      <c r="S30" s="90">
        <v>11</v>
      </c>
      <c r="T30" s="42">
        <f t="shared" si="8"/>
        <v>15.6</v>
      </c>
      <c r="U30" s="42">
        <v>10.5</v>
      </c>
      <c r="V30" s="42">
        <f t="shared" si="1"/>
        <v>14.8</v>
      </c>
      <c r="W30" s="89" t="str">
        <f t="shared" si="2"/>
        <v>C</v>
      </c>
      <c r="X30" s="42">
        <v>20</v>
      </c>
      <c r="Z30" s="41">
        <f>QuizzTDs!F20</f>
        <v>12</v>
      </c>
      <c r="AA30" s="42">
        <f t="shared" si="3"/>
        <v>18.399999999999999</v>
      </c>
      <c r="AB30" s="89" t="str">
        <f t="shared" si="4"/>
        <v>A</v>
      </c>
      <c r="AD30" s="42" t="s">
        <v>59</v>
      </c>
    </row>
    <row r="31" spans="1:30">
      <c r="A31" s="33">
        <v>32517186</v>
      </c>
      <c r="B31" s="33" t="s">
        <v>100</v>
      </c>
      <c r="C31" s="33" t="s">
        <v>101</v>
      </c>
      <c r="D31" s="33"/>
      <c r="E31" s="49" t="s">
        <v>102</v>
      </c>
      <c r="F31" s="18"/>
      <c r="G31" s="27"/>
      <c r="H31" s="75">
        <v>8.1818181818181817</v>
      </c>
      <c r="I31" s="72">
        <v>13</v>
      </c>
      <c r="J31" s="45">
        <v>7.5</v>
      </c>
      <c r="K31">
        <f t="shared" si="5"/>
        <v>9.3238636363636367</v>
      </c>
      <c r="L31" s="33">
        <f>Quizz_Cours!J21</f>
        <v>16</v>
      </c>
      <c r="M31">
        <f t="shared" si="6"/>
        <v>10.65909090909091</v>
      </c>
      <c r="N31" s="34" t="str">
        <f t="shared" si="7"/>
        <v>E</v>
      </c>
      <c r="O31" s="14">
        <v>13</v>
      </c>
      <c r="P31" s="14">
        <v>12</v>
      </c>
      <c r="Q31" s="66">
        <v>13</v>
      </c>
      <c r="R31" s="68">
        <v>14</v>
      </c>
      <c r="S31" s="80">
        <v>16</v>
      </c>
      <c r="T31">
        <f t="shared" si="8"/>
        <v>13.6</v>
      </c>
      <c r="U31" s="72">
        <v>9</v>
      </c>
      <c r="V31">
        <f t="shared" si="1"/>
        <v>12.8</v>
      </c>
      <c r="W31" s="34" t="str">
        <f t="shared" si="2"/>
        <v>D</v>
      </c>
      <c r="X31">
        <v>10.5</v>
      </c>
      <c r="Y31" s="48"/>
      <c r="Z31" s="33">
        <f>QuizzTDs!F21</f>
        <v>10.666666666666666</v>
      </c>
      <c r="AA31">
        <f t="shared" si="3"/>
        <v>10.533333333333333</v>
      </c>
      <c r="AB31" s="34" t="str">
        <f t="shared" si="4"/>
        <v>E</v>
      </c>
      <c r="AD31" t="s">
        <v>93</v>
      </c>
    </row>
    <row r="32" spans="1:30" s="42" customFormat="1">
      <c r="A32" s="41">
        <v>32517426</v>
      </c>
      <c r="B32" s="41" t="s">
        <v>103</v>
      </c>
      <c r="C32" s="41" t="s">
        <v>88</v>
      </c>
      <c r="D32" s="41"/>
      <c r="E32" s="88" t="s">
        <v>104</v>
      </c>
      <c r="F32" s="43"/>
      <c r="G32" s="44"/>
      <c r="H32" s="42">
        <v>9.0909090909090899</v>
      </c>
      <c r="I32" s="42">
        <v>6.5</v>
      </c>
      <c r="J32" s="42">
        <v>9.5</v>
      </c>
      <c r="K32" s="42">
        <f t="shared" si="5"/>
        <v>7.8181818181818183</v>
      </c>
      <c r="L32" s="41">
        <f>Quizz_Cours!J22</f>
        <v>12.937142857142858</v>
      </c>
      <c r="M32" s="42">
        <f t="shared" si="6"/>
        <v>8.8419740259740269</v>
      </c>
      <c r="N32" s="89" t="str">
        <f t="shared" si="7"/>
        <v>Fx</v>
      </c>
      <c r="O32" s="93">
        <v>8</v>
      </c>
      <c r="P32" s="93">
        <v>14</v>
      </c>
      <c r="Q32" s="90">
        <v>12</v>
      </c>
      <c r="R32" s="90">
        <v>13</v>
      </c>
      <c r="S32" s="90">
        <v>13</v>
      </c>
      <c r="T32" s="42">
        <f t="shared" si="8"/>
        <v>12</v>
      </c>
      <c r="U32" s="42">
        <v>9</v>
      </c>
      <c r="V32" s="42">
        <f t="shared" si="1"/>
        <v>12</v>
      </c>
      <c r="W32" s="89" t="str">
        <f t="shared" si="2"/>
        <v>D</v>
      </c>
      <c r="X32" s="42">
        <v>14</v>
      </c>
      <c r="Z32" s="41">
        <f>QuizzTDs!F22</f>
        <v>13.333333333333334</v>
      </c>
      <c r="AA32" s="42">
        <f t="shared" si="3"/>
        <v>13.866666666666667</v>
      </c>
      <c r="AB32" s="89" t="str">
        <f t="shared" si="4"/>
        <v>C</v>
      </c>
      <c r="AD32" s="42" t="s">
        <v>59</v>
      </c>
    </row>
    <row r="33" spans="1:30">
      <c r="A33" s="33">
        <v>32515391</v>
      </c>
      <c r="B33" s="33" t="s">
        <v>105</v>
      </c>
      <c r="C33" s="33" t="s">
        <v>106</v>
      </c>
      <c r="D33" s="33"/>
      <c r="E33" s="49" t="s">
        <v>107</v>
      </c>
      <c r="F33" s="18"/>
      <c r="G33" s="27"/>
      <c r="H33" s="75">
        <v>18.18181818181818</v>
      </c>
      <c r="I33" s="72">
        <v>17.5</v>
      </c>
      <c r="J33" s="45">
        <v>14.5</v>
      </c>
      <c r="K33">
        <f t="shared" si="5"/>
        <v>15.636363636363637</v>
      </c>
      <c r="L33" s="33">
        <f>Quizz_Cours!J23</f>
        <v>17.222857142857144</v>
      </c>
      <c r="M33">
        <f t="shared" si="6"/>
        <v>15.953662337662339</v>
      </c>
      <c r="N33" s="34" t="str">
        <f t="shared" si="7"/>
        <v>B</v>
      </c>
      <c r="O33" s="17">
        <v>12.5</v>
      </c>
      <c r="P33" s="55">
        <v>11</v>
      </c>
      <c r="Q33" s="67">
        <v>13</v>
      </c>
      <c r="R33" s="59">
        <v>13</v>
      </c>
      <c r="S33" s="67">
        <v>15</v>
      </c>
      <c r="T33">
        <f t="shared" si="8"/>
        <v>12.9</v>
      </c>
      <c r="U33" s="32">
        <v>7</v>
      </c>
      <c r="V33">
        <f t="shared" si="1"/>
        <v>11.116666666666667</v>
      </c>
      <c r="W33" s="34" t="str">
        <f t="shared" si="2"/>
        <v>D</v>
      </c>
      <c r="X33">
        <v>18</v>
      </c>
      <c r="Y33" s="47"/>
      <c r="Z33" s="33">
        <f>QuizzTDs!F23</f>
        <v>17.333333333333332</v>
      </c>
      <c r="AA33">
        <f t="shared" si="3"/>
        <v>17.866666666666667</v>
      </c>
      <c r="AB33" s="34" t="str">
        <f t="shared" si="4"/>
        <v>A</v>
      </c>
      <c r="AD33" t="s">
        <v>108</v>
      </c>
    </row>
    <row r="34" spans="1:30" s="42" customFormat="1">
      <c r="A34" s="41">
        <v>32518819</v>
      </c>
      <c r="B34" s="41" t="s">
        <v>109</v>
      </c>
      <c r="C34" s="41" t="s">
        <v>70</v>
      </c>
      <c r="D34" s="41"/>
      <c r="E34" s="88" t="s">
        <v>110</v>
      </c>
      <c r="F34" s="43"/>
      <c r="G34" s="44"/>
      <c r="H34" s="42">
        <v>8.1818181818181817</v>
      </c>
      <c r="I34" s="42">
        <v>8</v>
      </c>
      <c r="J34" s="42">
        <v>12.5</v>
      </c>
      <c r="K34" s="42">
        <f t="shared" si="5"/>
        <v>9.3238636363636367</v>
      </c>
      <c r="L34" s="41">
        <f>Quizz_Cours!J24</f>
        <v>13.902857142857142</v>
      </c>
      <c r="M34" s="42">
        <f t="shared" si="6"/>
        <v>10.239662337662338</v>
      </c>
      <c r="N34" s="89" t="str">
        <f t="shared" si="7"/>
        <v>E</v>
      </c>
      <c r="O34" s="93">
        <v>13</v>
      </c>
      <c r="P34" s="90">
        <v>12.5</v>
      </c>
      <c r="Q34" s="90">
        <v>14</v>
      </c>
      <c r="R34" s="95">
        <v>12</v>
      </c>
      <c r="S34" s="90">
        <v>13</v>
      </c>
      <c r="T34" s="42">
        <f t="shared" si="8"/>
        <v>12.9</v>
      </c>
      <c r="U34" s="42">
        <v>9.5</v>
      </c>
      <c r="V34" s="42">
        <f t="shared" si="1"/>
        <v>12.783333333333333</v>
      </c>
      <c r="W34" s="89" t="str">
        <f t="shared" si="2"/>
        <v>D</v>
      </c>
      <c r="X34" s="42">
        <v>3.5</v>
      </c>
      <c r="Z34" s="41">
        <f>QuizzTDs!F24</f>
        <v>16</v>
      </c>
      <c r="AA34" s="42">
        <f t="shared" si="3"/>
        <v>6</v>
      </c>
      <c r="AB34" s="89" t="str">
        <f t="shared" si="4"/>
        <v>F</v>
      </c>
      <c r="AD34" s="42" t="s">
        <v>51</v>
      </c>
    </row>
    <row r="35" spans="1:30" s="42" customFormat="1">
      <c r="A35" s="41">
        <v>32517267</v>
      </c>
      <c r="B35" s="41" t="s">
        <v>111</v>
      </c>
      <c r="C35" s="41" t="s">
        <v>112</v>
      </c>
      <c r="D35" s="41"/>
      <c r="E35" s="88" t="s">
        <v>113</v>
      </c>
      <c r="F35" s="43"/>
      <c r="G35" s="44"/>
      <c r="H35" s="42">
        <v>9.0909090909090899</v>
      </c>
      <c r="I35" s="42">
        <v>8</v>
      </c>
      <c r="J35" s="42">
        <v>9</v>
      </c>
      <c r="K35" s="42">
        <f t="shared" si="5"/>
        <v>8.1931818181818183</v>
      </c>
      <c r="L35" s="41">
        <f>Quizz_Cours!J25</f>
        <v>13.902857142857142</v>
      </c>
      <c r="M35" s="42">
        <f t="shared" si="6"/>
        <v>9.3351168831168838</v>
      </c>
      <c r="N35" s="89" t="str">
        <f t="shared" si="7"/>
        <v>Fx</v>
      </c>
      <c r="O35" s="90">
        <v>5</v>
      </c>
      <c r="P35" s="90">
        <v>10</v>
      </c>
      <c r="Q35" s="90">
        <v>14</v>
      </c>
      <c r="R35" s="95">
        <v>13</v>
      </c>
      <c r="S35" s="90">
        <v>13</v>
      </c>
      <c r="T35" s="42">
        <f t="shared" si="8"/>
        <v>11</v>
      </c>
      <c r="U35" s="42">
        <v>5.5</v>
      </c>
      <c r="V35" s="42">
        <f t="shared" si="1"/>
        <v>9.1666666666666661</v>
      </c>
      <c r="W35" s="89" t="str">
        <f t="shared" si="2"/>
        <v>Fx</v>
      </c>
      <c r="X35" s="42">
        <v>16.5</v>
      </c>
      <c r="Z35" s="41">
        <f>QuizzTDs!F25</f>
        <v>9.3333333333333339</v>
      </c>
      <c r="AA35" s="42">
        <f t="shared" si="3"/>
        <v>15.066666666666668</v>
      </c>
      <c r="AB35" s="89" t="str">
        <f t="shared" si="4"/>
        <v>B</v>
      </c>
      <c r="AD35" s="42" t="s">
        <v>59</v>
      </c>
    </row>
    <row r="36" spans="1:30" s="42" customFormat="1">
      <c r="A36" s="41">
        <v>32518051</v>
      </c>
      <c r="B36" s="41" t="s">
        <v>114</v>
      </c>
      <c r="C36" s="41" t="s">
        <v>115</v>
      </c>
      <c r="D36" s="41"/>
      <c r="E36" s="88" t="s">
        <v>116</v>
      </c>
      <c r="F36" s="43"/>
      <c r="G36" s="44"/>
      <c r="H36" s="42">
        <v>9.0909090909090899</v>
      </c>
      <c r="I36" s="42">
        <v>6.5</v>
      </c>
      <c r="J36" s="42">
        <v>5</v>
      </c>
      <c r="K36" s="42">
        <f t="shared" si="5"/>
        <v>6.1306818181818183</v>
      </c>
      <c r="L36" s="41">
        <f>Quizz_Cours!J26</f>
        <v>14.742857142857144</v>
      </c>
      <c r="M36" s="42">
        <f t="shared" si="6"/>
        <v>7.8531168831168845</v>
      </c>
      <c r="N36" s="89" t="str">
        <f t="shared" si="7"/>
        <v>F</v>
      </c>
      <c r="O36" s="93">
        <v>10</v>
      </c>
      <c r="P36" s="93">
        <v>13</v>
      </c>
      <c r="Q36" s="90">
        <v>14</v>
      </c>
      <c r="R36" s="90">
        <v>16</v>
      </c>
      <c r="S36" s="90">
        <v>12</v>
      </c>
      <c r="T36" s="42">
        <f t="shared" si="8"/>
        <v>13</v>
      </c>
      <c r="U36" s="42">
        <v>8</v>
      </c>
      <c r="V36" s="42">
        <f t="shared" si="1"/>
        <v>11.833333333333332</v>
      </c>
      <c r="W36" s="89" t="str">
        <f t="shared" si="2"/>
        <v>D</v>
      </c>
      <c r="X36" s="42">
        <v>5</v>
      </c>
      <c r="Z36" s="41">
        <f>QuizzTDs!F26</f>
        <v>10.666666666666666</v>
      </c>
      <c r="AA36" s="42">
        <f t="shared" si="3"/>
        <v>6.1333333333333329</v>
      </c>
      <c r="AB36" s="89" t="str">
        <f t="shared" si="4"/>
        <v>F</v>
      </c>
      <c r="AD36" s="42" t="s">
        <v>51</v>
      </c>
    </row>
    <row r="37" spans="1:30" s="42" customFormat="1">
      <c r="A37" s="41">
        <v>32501449</v>
      </c>
      <c r="B37" s="41" t="s">
        <v>117</v>
      </c>
      <c r="C37" s="41" t="s">
        <v>118</v>
      </c>
      <c r="D37" s="41"/>
      <c r="E37" s="88" t="s">
        <v>119</v>
      </c>
      <c r="F37" s="43"/>
      <c r="G37" s="44"/>
      <c r="H37" s="42">
        <v>15.454545454545453</v>
      </c>
      <c r="I37" s="42">
        <v>9</v>
      </c>
      <c r="J37" s="42">
        <v>6.5</v>
      </c>
      <c r="K37" s="42">
        <f t="shared" si="5"/>
        <v>8.9034090909090899</v>
      </c>
      <c r="L37" s="41">
        <f>Quizz_Cours!J27</f>
        <v>12.76</v>
      </c>
      <c r="M37" s="42">
        <f t="shared" si="6"/>
        <v>9.6747272727272726</v>
      </c>
      <c r="N37" s="89" t="str">
        <f t="shared" si="7"/>
        <v>Fx</v>
      </c>
      <c r="O37" s="90">
        <v>11</v>
      </c>
      <c r="P37" s="90">
        <v>12</v>
      </c>
      <c r="Q37" s="92">
        <v>10</v>
      </c>
      <c r="R37" s="90">
        <v>12</v>
      </c>
      <c r="S37" s="92">
        <v>13</v>
      </c>
      <c r="T37" s="42">
        <f t="shared" si="8"/>
        <v>11.6</v>
      </c>
      <c r="U37" s="42">
        <v>5.5</v>
      </c>
      <c r="V37" s="42">
        <f t="shared" si="1"/>
        <v>9.4666666666666668</v>
      </c>
      <c r="W37" s="89" t="str">
        <f t="shared" si="2"/>
        <v>Fx</v>
      </c>
      <c r="X37" s="42">
        <v>8</v>
      </c>
      <c r="Z37" s="41">
        <f>QuizzTDs!F27</f>
        <v>20</v>
      </c>
      <c r="AA37" s="42">
        <f t="shared" si="3"/>
        <v>10.4</v>
      </c>
      <c r="AB37" s="89" t="str">
        <f t="shared" si="4"/>
        <v>E</v>
      </c>
      <c r="AD37" s="42" t="s">
        <v>59</v>
      </c>
    </row>
    <row r="38" spans="1:30" s="42" customFormat="1">
      <c r="A38" s="41">
        <v>32518208</v>
      </c>
      <c r="B38" s="41" t="s">
        <v>120</v>
      </c>
      <c r="C38" s="41" t="s">
        <v>121</v>
      </c>
      <c r="D38" s="41"/>
      <c r="E38" s="88" t="s">
        <v>122</v>
      </c>
      <c r="F38" s="43"/>
      <c r="G38" s="44"/>
      <c r="H38" s="42">
        <v>6.3636363636363633</v>
      </c>
      <c r="I38" s="42">
        <v>7</v>
      </c>
      <c r="J38" s="42">
        <v>8.5</v>
      </c>
      <c r="K38" s="42">
        <f>0.2*H38+0.375*I38+0.375*J38</f>
        <v>7.0852272727272725</v>
      </c>
      <c r="L38" s="41">
        <f>Quizz_Cours!J29</f>
        <v>16.571428571428573</v>
      </c>
      <c r="M38" s="42">
        <f>0.2*L38+0.8*K38</f>
        <v>8.9824675324675329</v>
      </c>
      <c r="N38" s="89" t="str">
        <f t="shared" si="7"/>
        <v>Fx</v>
      </c>
      <c r="O38" s="90">
        <v>18</v>
      </c>
      <c r="P38" s="90">
        <v>11</v>
      </c>
      <c r="Q38" s="92">
        <v>12</v>
      </c>
      <c r="R38" s="90">
        <v>15</v>
      </c>
      <c r="S38" s="92">
        <v>14</v>
      </c>
      <c r="T38" s="42">
        <f>AVERAGE(O38:S38)</f>
        <v>14</v>
      </c>
      <c r="U38" s="42">
        <v>4.5</v>
      </c>
      <c r="V38" s="42">
        <f>0.5*T38+0.5*(U38*20/15)</f>
        <v>10</v>
      </c>
      <c r="W38" s="89" t="str">
        <f>IF(V38&gt;16.9999,"A",IF(V38&gt;14.9999,"B",IF(V38&gt;12.9999,"C",IF(V38&gt;10.9999,"D",IF(V38&gt;9.9999,"E",IF(V38&gt;7.9999,"Fx",IF(V38&gt;0,"F")))))))</f>
        <v>E</v>
      </c>
      <c r="X38" s="42">
        <v>5</v>
      </c>
      <c r="Z38" s="41">
        <f>QuizzTDs!F29</f>
        <v>12</v>
      </c>
      <c r="AA38" s="42">
        <f t="shared" si="3"/>
        <v>6.4</v>
      </c>
      <c r="AB38" s="89" t="str">
        <f>IF(AA38&gt;16.9999,"A",IF(AA38&gt;14.9999,"B",IF(AA38&gt;12.9999,"C",IF(AA38&gt;10.9999,"D",IF(AA38&gt;9.9999,"E",IF(AA38&gt;7.9999,"Fx",IF(AA38&gt;0,"F")))))))</f>
        <v>F</v>
      </c>
      <c r="AD38" s="42" t="s">
        <v>59</v>
      </c>
    </row>
    <row r="39" spans="1:30" s="42" customFormat="1">
      <c r="A39" s="41">
        <v>32517894</v>
      </c>
      <c r="B39" s="41" t="s">
        <v>123</v>
      </c>
      <c r="C39" s="41" t="s">
        <v>124</v>
      </c>
      <c r="D39" s="41"/>
      <c r="E39" s="88" t="s">
        <v>125</v>
      </c>
      <c r="F39" s="43"/>
      <c r="G39" s="44"/>
      <c r="H39" s="42">
        <v>14.545454545454547</v>
      </c>
      <c r="I39" s="42">
        <v>7.5</v>
      </c>
      <c r="J39" s="42">
        <v>13</v>
      </c>
      <c r="K39" s="42">
        <f>0.2*H39+0.375*I39+0.375*J39</f>
        <v>10.59659090909091</v>
      </c>
      <c r="L39" s="41">
        <f>Quizz_Cours!J30</f>
        <v>14.937142857142858</v>
      </c>
      <c r="M39" s="42">
        <f>0.2*L39+0.8*K39</f>
        <v>11.4647012987013</v>
      </c>
      <c r="N39" s="89" t="str">
        <f t="shared" si="7"/>
        <v>D</v>
      </c>
      <c r="O39" s="93">
        <v>15</v>
      </c>
      <c r="P39" s="93">
        <v>11</v>
      </c>
      <c r="Q39" s="90">
        <v>13</v>
      </c>
      <c r="R39" s="90">
        <v>15</v>
      </c>
      <c r="S39" s="90">
        <v>15</v>
      </c>
      <c r="T39" s="42">
        <f>AVERAGE(O39:S39)</f>
        <v>13.8</v>
      </c>
      <c r="U39" s="42">
        <v>4</v>
      </c>
      <c r="V39" s="42">
        <f>0.5*T39+0.5*(U39*20/15)</f>
        <v>9.5666666666666664</v>
      </c>
      <c r="W39" s="89" t="str">
        <f>IF(V39&gt;16.9999,"A",IF(V39&gt;14.9999,"B",IF(V39&gt;12.9999,"C",IF(V39&gt;10.9999,"D",IF(V39&gt;9.9999,"E",IF(V39&gt;7.9999,"Fx",IF(V39&gt;0,"F")))))))</f>
        <v>Fx</v>
      </c>
      <c r="X39" s="42">
        <v>15.5</v>
      </c>
      <c r="Z39" s="41">
        <f>QuizzTDs!F30</f>
        <v>17.333333333333332</v>
      </c>
      <c r="AA39" s="42">
        <f t="shared" si="3"/>
        <v>15.866666666666667</v>
      </c>
      <c r="AB39" s="89" t="str">
        <f>IF(AA39&gt;16.9999,"A",IF(AA39&gt;14.9999,"B",IF(AA39&gt;12.9999,"C",IF(AA39&gt;10.9999,"D",IF(AA39&gt;9.9999,"E",IF(AA39&gt;7.9999,"Fx",IF(AA39&gt;0,"F")))))))</f>
        <v>B</v>
      </c>
      <c r="AD39" s="42" t="s">
        <v>51</v>
      </c>
    </row>
    <row r="40" spans="1:30">
      <c r="A40" s="33">
        <v>32520085</v>
      </c>
      <c r="B40" s="33" t="s">
        <v>126</v>
      </c>
      <c r="C40" s="33" t="s">
        <v>127</v>
      </c>
      <c r="D40" s="33"/>
      <c r="E40" s="49" t="s">
        <v>128</v>
      </c>
      <c r="F40" s="18"/>
      <c r="G40" s="27"/>
      <c r="H40" s="75">
        <v>10</v>
      </c>
      <c r="I40" s="72">
        <v>6</v>
      </c>
      <c r="J40" s="45">
        <v>13</v>
      </c>
      <c r="K40">
        <f>0.2*H40+0.375*I40+0.375*J40</f>
        <v>9.125</v>
      </c>
      <c r="L40" s="33">
        <f>Quizz_Cours!J28</f>
        <v>17.714285714285715</v>
      </c>
      <c r="M40">
        <f>0.2*L40+0.8*K40</f>
        <v>10.842857142857143</v>
      </c>
      <c r="N40" s="34" t="str">
        <f t="shared" si="7"/>
        <v>E</v>
      </c>
      <c r="O40" s="51">
        <v>16</v>
      </c>
      <c r="P40" s="64">
        <v>11.5</v>
      </c>
      <c r="Q40" s="67">
        <v>16</v>
      </c>
      <c r="R40" s="59">
        <v>9</v>
      </c>
      <c r="S40" s="69">
        <v>13</v>
      </c>
      <c r="T40">
        <f>AVERAGE(O40:S40)</f>
        <v>13.1</v>
      </c>
      <c r="U40" s="72">
        <v>10</v>
      </c>
      <c r="V40">
        <f>0.5*T40+0.5*(U40*20/15)</f>
        <v>13.216666666666667</v>
      </c>
      <c r="W40" s="34" t="str">
        <f>IF(V40&gt;16.9999,"A",IF(V40&gt;14.9999,"B",IF(V40&gt;12.9999,"C",IF(V40&gt;10.9999,"D",IF(V40&gt;9.9999,"E",IF(V40&gt;7.9999,"Fx",IF(V40&gt;0,"F")))))))</f>
        <v>C</v>
      </c>
      <c r="X40">
        <v>17</v>
      </c>
      <c r="Z40" s="33">
        <f>QuizzTDs!F28</f>
        <v>20</v>
      </c>
      <c r="AA40">
        <f t="shared" si="3"/>
        <v>17.600000000000001</v>
      </c>
      <c r="AB40" s="34" t="str">
        <f>IF(AA40&gt;16.9999,"A",IF(AA40&gt;14.9999,"B",IF(AA40&gt;12.9999,"C",IF(AA40&gt;10.9999,"D",IF(AA40&gt;9.9999,"E",IF(AA40&gt;7.9999,"Fx",IF(AA40&gt;0,"F")))))))</f>
        <v>A</v>
      </c>
      <c r="AD40" t="s">
        <v>40</v>
      </c>
    </row>
    <row r="41" spans="1:30" s="42" customFormat="1">
      <c r="A41" s="41">
        <v>32516995</v>
      </c>
      <c r="B41" s="41" t="s">
        <v>129</v>
      </c>
      <c r="C41" s="41" t="s">
        <v>130</v>
      </c>
      <c r="D41" s="41"/>
      <c r="E41" s="88" t="s">
        <v>131</v>
      </c>
      <c r="F41" s="43"/>
      <c r="G41" s="44"/>
      <c r="H41" s="42">
        <v>13.636363636363635</v>
      </c>
      <c r="I41" s="42">
        <v>5</v>
      </c>
      <c r="J41" s="42">
        <v>3.5</v>
      </c>
      <c r="K41" s="42">
        <f t="shared" si="5"/>
        <v>5.9147727272727266</v>
      </c>
      <c r="L41" s="41">
        <f>Quizz_Cours!J31</f>
        <v>17.142857142857142</v>
      </c>
      <c r="M41" s="42">
        <f t="shared" si="6"/>
        <v>8.1603896103896112</v>
      </c>
      <c r="N41" s="89" t="str">
        <f t="shared" si="7"/>
        <v>Fx</v>
      </c>
      <c r="O41" s="90">
        <v>7</v>
      </c>
      <c r="P41" s="95">
        <v>14</v>
      </c>
      <c r="Q41" s="95">
        <v>13</v>
      </c>
      <c r="R41" s="95">
        <v>12</v>
      </c>
      <c r="S41" s="90">
        <v>10</v>
      </c>
      <c r="T41" s="42">
        <f t="shared" si="8"/>
        <v>11.2</v>
      </c>
      <c r="U41" s="42">
        <v>4.5</v>
      </c>
      <c r="V41" s="42">
        <f t="shared" si="1"/>
        <v>8.6</v>
      </c>
      <c r="W41" s="89" t="str">
        <f t="shared" si="2"/>
        <v>Fx</v>
      </c>
      <c r="X41" s="42">
        <v>8</v>
      </c>
      <c r="Z41" s="41">
        <f>QuizzTDs!F31</f>
        <v>9.3333333333333339</v>
      </c>
      <c r="AA41" s="42">
        <f t="shared" si="3"/>
        <v>8.2666666666666675</v>
      </c>
      <c r="AB41" s="89" t="str">
        <f t="shared" si="4"/>
        <v>Fx</v>
      </c>
      <c r="AD41" s="42" t="s">
        <v>51</v>
      </c>
    </row>
    <row r="42" spans="1:30" s="42" customFormat="1">
      <c r="A42" s="41">
        <v>32517596</v>
      </c>
      <c r="B42" s="41" t="s">
        <v>132</v>
      </c>
      <c r="C42" s="41" t="s">
        <v>133</v>
      </c>
      <c r="D42" s="41"/>
      <c r="E42" s="88" t="s">
        <v>134</v>
      </c>
      <c r="F42" s="43"/>
      <c r="G42" s="44"/>
      <c r="H42" s="42">
        <v>6.3636363636363633</v>
      </c>
      <c r="I42" s="42">
        <v>3.5</v>
      </c>
      <c r="J42" s="42">
        <v>8.5</v>
      </c>
      <c r="K42" s="42">
        <f t="shared" si="5"/>
        <v>5.7727272727272725</v>
      </c>
      <c r="L42" s="41">
        <f>Quizz_Cours!J32</f>
        <v>19.617142857142856</v>
      </c>
      <c r="M42" s="42">
        <f t="shared" si="6"/>
        <v>8.5416103896103905</v>
      </c>
      <c r="N42" s="89" t="str">
        <f t="shared" si="7"/>
        <v>Fx</v>
      </c>
      <c r="O42" s="93" t="s">
        <v>55</v>
      </c>
      <c r="P42" s="95">
        <v>9</v>
      </c>
      <c r="Q42" s="95">
        <v>15</v>
      </c>
      <c r="R42" s="95">
        <v>10</v>
      </c>
      <c r="S42" s="93">
        <v>0</v>
      </c>
      <c r="T42" s="42">
        <f t="shared" si="8"/>
        <v>8.5</v>
      </c>
      <c r="U42" s="42">
        <v>6</v>
      </c>
      <c r="V42" s="42">
        <f t="shared" si="1"/>
        <v>8.25</v>
      </c>
      <c r="W42" s="89" t="str">
        <f t="shared" si="2"/>
        <v>Fx</v>
      </c>
      <c r="X42" s="42">
        <v>11.5</v>
      </c>
      <c r="Z42" s="41">
        <f>QuizzTDs!F32</f>
        <v>18.666666666666668</v>
      </c>
      <c r="AA42" s="42">
        <f t="shared" si="3"/>
        <v>12.933333333333335</v>
      </c>
      <c r="AB42" s="89" t="str">
        <f t="shared" si="4"/>
        <v>D</v>
      </c>
      <c r="AD42" s="42" t="s">
        <v>59</v>
      </c>
    </row>
    <row r="43" spans="1:30" s="42" customFormat="1">
      <c r="A43" s="41">
        <v>32517063</v>
      </c>
      <c r="B43" s="41" t="s">
        <v>135</v>
      </c>
      <c r="C43" s="41" t="s">
        <v>136</v>
      </c>
      <c r="D43" s="41"/>
      <c r="E43" s="88" t="s">
        <v>137</v>
      </c>
      <c r="F43" s="43"/>
      <c r="G43" s="44"/>
      <c r="H43" s="42">
        <v>10</v>
      </c>
      <c r="I43" s="42">
        <v>5</v>
      </c>
      <c r="J43" s="42">
        <v>5.5</v>
      </c>
      <c r="K43" s="42">
        <f t="shared" si="5"/>
        <v>5.9375</v>
      </c>
      <c r="L43" s="41">
        <f>Quizz_Cours!J33</f>
        <v>17.982857142857142</v>
      </c>
      <c r="M43" s="42">
        <f t="shared" si="6"/>
        <v>8.3465714285714281</v>
      </c>
      <c r="N43" s="89" t="str">
        <f t="shared" si="7"/>
        <v>Fx</v>
      </c>
      <c r="O43" s="90">
        <v>18</v>
      </c>
      <c r="P43" s="90">
        <v>13</v>
      </c>
      <c r="Q43" s="91">
        <v>16</v>
      </c>
      <c r="R43" s="90">
        <v>16</v>
      </c>
      <c r="S43" s="92">
        <v>11</v>
      </c>
      <c r="T43" s="42">
        <f t="shared" si="8"/>
        <v>14.8</v>
      </c>
      <c r="U43" s="42">
        <v>7.5</v>
      </c>
      <c r="V43" s="42">
        <f t="shared" si="1"/>
        <v>12.4</v>
      </c>
      <c r="W43" s="89" t="str">
        <f t="shared" si="2"/>
        <v>D</v>
      </c>
      <c r="X43" s="42">
        <v>10.5</v>
      </c>
      <c r="Z43" s="41">
        <f>QuizzTDs!F33</f>
        <v>14.666666666666666</v>
      </c>
      <c r="AA43" s="42">
        <f t="shared" si="3"/>
        <v>11.333333333333334</v>
      </c>
      <c r="AB43" s="89" t="str">
        <f t="shared" si="4"/>
        <v>D</v>
      </c>
      <c r="AD43" s="42" t="s">
        <v>59</v>
      </c>
    </row>
    <row r="44" spans="1:30">
      <c r="A44" s="33">
        <v>32517028</v>
      </c>
      <c r="B44" s="33" t="s">
        <v>138</v>
      </c>
      <c r="C44" s="33" t="s">
        <v>139</v>
      </c>
      <c r="D44" s="33"/>
      <c r="E44" s="49" t="s">
        <v>140</v>
      </c>
      <c r="F44" s="18"/>
      <c r="G44" s="27"/>
      <c r="H44" s="75">
        <v>11.818181818181818</v>
      </c>
      <c r="I44" s="72">
        <v>18</v>
      </c>
      <c r="J44" s="45">
        <v>19</v>
      </c>
      <c r="K44">
        <f t="shared" si="5"/>
        <v>16.238636363636363</v>
      </c>
      <c r="L44" s="33">
        <f>Quizz_Cours!J34</f>
        <v>15.811428571428573</v>
      </c>
      <c r="M44">
        <f t="shared" si="6"/>
        <v>16.153194805194808</v>
      </c>
      <c r="N44" s="34" t="str">
        <f t="shared" si="7"/>
        <v>B</v>
      </c>
      <c r="O44" s="14">
        <v>11</v>
      </c>
      <c r="P44" s="14">
        <v>12</v>
      </c>
      <c r="Q44" s="65">
        <v>13</v>
      </c>
      <c r="R44" s="67">
        <v>16</v>
      </c>
      <c r="S44" s="80">
        <v>15</v>
      </c>
      <c r="T44">
        <f t="shared" si="8"/>
        <v>13.4</v>
      </c>
      <c r="U44" s="72">
        <v>8.5</v>
      </c>
      <c r="V44">
        <f t="shared" si="1"/>
        <v>12.366666666666667</v>
      </c>
      <c r="W44" s="34" t="str">
        <f t="shared" si="2"/>
        <v>D</v>
      </c>
      <c r="X44">
        <v>15</v>
      </c>
      <c r="Z44" s="33">
        <f>QuizzTDs!F34</f>
        <v>16</v>
      </c>
      <c r="AA44">
        <f t="shared" ref="AA44:AA75" si="9">0.8*X44+0.2*Z44</f>
        <v>15.2</v>
      </c>
      <c r="AB44" s="34" t="str">
        <f t="shared" si="4"/>
        <v>B</v>
      </c>
      <c r="AD44" t="s">
        <v>40</v>
      </c>
    </row>
    <row r="45" spans="1:30">
      <c r="A45" s="33">
        <v>32517954</v>
      </c>
      <c r="B45" s="33" t="s">
        <v>141</v>
      </c>
      <c r="C45" s="33" t="s">
        <v>142</v>
      </c>
      <c r="D45" s="33"/>
      <c r="E45" s="49" t="s">
        <v>143</v>
      </c>
      <c r="F45" s="18"/>
      <c r="G45" s="27"/>
      <c r="H45" s="75">
        <v>10.909090909090908</v>
      </c>
      <c r="I45" s="72">
        <v>13.5</v>
      </c>
      <c r="J45" s="45">
        <v>6</v>
      </c>
      <c r="K45">
        <f t="shared" si="5"/>
        <v>9.4943181818181817</v>
      </c>
      <c r="L45" s="33">
        <f>Quizz_Cours!J35</f>
        <v>18.668571428571429</v>
      </c>
      <c r="M45">
        <f t="shared" si="6"/>
        <v>11.329168831168833</v>
      </c>
      <c r="N45" s="34" t="str">
        <f t="shared" si="7"/>
        <v>D</v>
      </c>
      <c r="O45" s="51">
        <v>12</v>
      </c>
      <c r="P45" s="63">
        <v>10</v>
      </c>
      <c r="Q45" s="67">
        <v>9</v>
      </c>
      <c r="R45" s="54">
        <v>13</v>
      </c>
      <c r="S45" s="67">
        <v>12</v>
      </c>
      <c r="T45">
        <f t="shared" si="8"/>
        <v>11.2</v>
      </c>
      <c r="U45" s="72">
        <v>7</v>
      </c>
      <c r="V45">
        <f t="shared" si="1"/>
        <v>10.266666666666666</v>
      </c>
      <c r="W45" s="34" t="str">
        <f t="shared" si="2"/>
        <v>E</v>
      </c>
      <c r="X45">
        <v>14</v>
      </c>
      <c r="Z45" s="33">
        <f>QuizzTDs!F35</f>
        <v>10.666666666666666</v>
      </c>
      <c r="AA45">
        <f t="shared" si="9"/>
        <v>13.333333333333334</v>
      </c>
      <c r="AB45" s="34" t="str">
        <f t="shared" si="4"/>
        <v>C</v>
      </c>
      <c r="AD45" t="s">
        <v>44</v>
      </c>
    </row>
    <row r="46" spans="1:30" s="42" customFormat="1">
      <c r="A46" s="41">
        <v>32216430</v>
      </c>
      <c r="B46" s="41" t="s">
        <v>144</v>
      </c>
      <c r="C46" s="41" t="s">
        <v>145</v>
      </c>
      <c r="D46" s="41"/>
      <c r="E46" s="88" t="s">
        <v>146</v>
      </c>
      <c r="F46" s="43"/>
      <c r="G46" s="44"/>
      <c r="H46" s="42">
        <v>11.818181818181818</v>
      </c>
      <c r="I46" s="42">
        <v>3.5</v>
      </c>
      <c r="J46" s="42">
        <v>8.5</v>
      </c>
      <c r="K46" s="42">
        <f t="shared" si="5"/>
        <v>6.8636363636363633</v>
      </c>
      <c r="L46" s="41">
        <f>Quizz_Cours!J36</f>
        <v>18.857142857142858</v>
      </c>
      <c r="M46" s="42">
        <f t="shared" si="6"/>
        <v>9.2623376623376625</v>
      </c>
      <c r="N46" s="89" t="str">
        <f t="shared" si="7"/>
        <v>Fx</v>
      </c>
      <c r="O46" s="94">
        <v>11</v>
      </c>
      <c r="P46" s="93">
        <v>11</v>
      </c>
      <c r="Q46" s="90">
        <v>9</v>
      </c>
      <c r="R46" s="90">
        <v>10</v>
      </c>
      <c r="S46" s="90">
        <v>12</v>
      </c>
      <c r="T46" s="42">
        <f t="shared" si="8"/>
        <v>10.6</v>
      </c>
      <c r="U46" s="42">
        <v>7.5</v>
      </c>
      <c r="V46" s="42">
        <f t="shared" si="1"/>
        <v>10.3</v>
      </c>
      <c r="W46" s="89" t="str">
        <f t="shared" si="2"/>
        <v>E</v>
      </c>
      <c r="X46" s="42">
        <v>8</v>
      </c>
      <c r="Z46" s="41">
        <f>QuizzTDs!F36</f>
        <v>17.333333333333332</v>
      </c>
      <c r="AA46" s="42">
        <f t="shared" si="9"/>
        <v>9.8666666666666671</v>
      </c>
      <c r="AB46" s="89" t="str">
        <f t="shared" si="4"/>
        <v>Fx</v>
      </c>
      <c r="AD46" s="42" t="s">
        <v>59</v>
      </c>
    </row>
    <row r="47" spans="1:30" s="42" customFormat="1">
      <c r="A47" s="41">
        <v>32520213</v>
      </c>
      <c r="B47" s="41" t="s">
        <v>147</v>
      </c>
      <c r="C47" s="41" t="s">
        <v>88</v>
      </c>
      <c r="D47" s="41"/>
      <c r="E47" s="88" t="s">
        <v>148</v>
      </c>
      <c r="F47" s="43"/>
      <c r="G47" s="44"/>
      <c r="H47" s="42">
        <v>15.454545454545453</v>
      </c>
      <c r="I47" s="42">
        <v>7</v>
      </c>
      <c r="J47" s="42">
        <v>5</v>
      </c>
      <c r="K47" s="42">
        <f t="shared" si="5"/>
        <v>7.5909090909090908</v>
      </c>
      <c r="L47" s="41">
        <f>Quizz_Cours!J37</f>
        <v>14.514285714285714</v>
      </c>
      <c r="M47" s="42">
        <f t="shared" si="6"/>
        <v>8.9755844155844162</v>
      </c>
      <c r="N47" s="89" t="str">
        <f t="shared" si="7"/>
        <v>Fx</v>
      </c>
      <c r="O47" s="90">
        <v>12</v>
      </c>
      <c r="P47" s="95">
        <v>13</v>
      </c>
      <c r="Q47" s="90">
        <v>14</v>
      </c>
      <c r="R47" s="95">
        <v>14</v>
      </c>
      <c r="S47" s="90">
        <v>10</v>
      </c>
      <c r="T47" s="42">
        <f t="shared" si="8"/>
        <v>12.6</v>
      </c>
      <c r="U47" s="42">
        <v>11</v>
      </c>
      <c r="V47" s="42">
        <f t="shared" si="1"/>
        <v>13.633333333333333</v>
      </c>
      <c r="W47" s="89" t="str">
        <f t="shared" si="2"/>
        <v>C</v>
      </c>
      <c r="X47" s="42">
        <v>16.5</v>
      </c>
      <c r="Z47" s="41">
        <f>QuizzTDs!F37</f>
        <v>12</v>
      </c>
      <c r="AA47" s="42">
        <f t="shared" si="9"/>
        <v>15.600000000000001</v>
      </c>
      <c r="AB47" s="89" t="str">
        <f t="shared" si="4"/>
        <v>B</v>
      </c>
      <c r="AD47" s="42" t="s">
        <v>59</v>
      </c>
    </row>
    <row r="48" spans="1:30">
      <c r="A48" s="33">
        <v>32518462</v>
      </c>
      <c r="B48" s="33" t="s">
        <v>149</v>
      </c>
      <c r="C48" s="33" t="s">
        <v>150</v>
      </c>
      <c r="D48" s="33"/>
      <c r="E48" s="49" t="s">
        <v>151</v>
      </c>
      <c r="F48" s="18"/>
      <c r="G48" s="27"/>
      <c r="H48" s="75">
        <v>11.818181818181818</v>
      </c>
      <c r="I48" s="72">
        <v>7.5</v>
      </c>
      <c r="J48" s="45">
        <v>8</v>
      </c>
      <c r="K48">
        <f t="shared" si="5"/>
        <v>8.1761363636363633</v>
      </c>
      <c r="L48" s="33">
        <f>Quizz_Cours!J38</f>
        <v>19.428571428571427</v>
      </c>
      <c r="M48">
        <f t="shared" si="6"/>
        <v>10.426623376623377</v>
      </c>
      <c r="N48" s="34" t="str">
        <f t="shared" si="7"/>
        <v>E</v>
      </c>
      <c r="O48" s="53">
        <v>10</v>
      </c>
      <c r="P48" s="51">
        <v>13</v>
      </c>
      <c r="Q48" s="14">
        <v>10</v>
      </c>
      <c r="R48" s="14">
        <v>10</v>
      </c>
      <c r="S48" s="14">
        <v>12</v>
      </c>
      <c r="T48">
        <f t="shared" si="8"/>
        <v>11</v>
      </c>
      <c r="U48" s="72">
        <v>7</v>
      </c>
      <c r="V48">
        <f t="shared" si="1"/>
        <v>10.166666666666668</v>
      </c>
      <c r="W48" s="34" t="str">
        <f t="shared" si="2"/>
        <v>E</v>
      </c>
      <c r="X48">
        <v>8</v>
      </c>
      <c r="Y48" s="48"/>
      <c r="Z48" s="33">
        <f>QuizzTDs!F38</f>
        <v>18.666666666666668</v>
      </c>
      <c r="AA48">
        <f t="shared" si="9"/>
        <v>10.133333333333335</v>
      </c>
      <c r="AB48" s="34" t="str">
        <f t="shared" si="4"/>
        <v>E</v>
      </c>
      <c r="AD48" t="s">
        <v>93</v>
      </c>
    </row>
    <row r="49" spans="1:30" s="42" customFormat="1">
      <c r="A49" s="41">
        <v>32517147</v>
      </c>
      <c r="B49" s="41" t="s">
        <v>152</v>
      </c>
      <c r="C49" s="41" t="s">
        <v>153</v>
      </c>
      <c r="D49" s="41"/>
      <c r="E49" s="88" t="s">
        <v>154</v>
      </c>
      <c r="F49" s="43"/>
      <c r="G49" s="44"/>
      <c r="H49" s="42">
        <v>9.0909090909090899</v>
      </c>
      <c r="I49" s="42">
        <v>4.5</v>
      </c>
      <c r="J49" s="42">
        <v>9</v>
      </c>
      <c r="K49" s="42">
        <f t="shared" si="5"/>
        <v>6.8806818181818183</v>
      </c>
      <c r="L49" s="41">
        <f>Quizz_Cours!J39</f>
        <v>9.7142857142857135</v>
      </c>
      <c r="M49" s="42">
        <f t="shared" si="6"/>
        <v>7.4474025974025979</v>
      </c>
      <c r="N49" s="89" t="str">
        <f t="shared" si="7"/>
        <v>F</v>
      </c>
      <c r="O49" s="90">
        <v>6</v>
      </c>
      <c r="P49" s="95">
        <v>13</v>
      </c>
      <c r="Q49" s="95">
        <v>15</v>
      </c>
      <c r="R49" s="95">
        <v>12</v>
      </c>
      <c r="S49" s="90">
        <v>8</v>
      </c>
      <c r="T49" s="42">
        <f t="shared" si="8"/>
        <v>10.8</v>
      </c>
      <c r="U49" s="42">
        <v>7</v>
      </c>
      <c r="V49" s="42">
        <f t="shared" si="1"/>
        <v>10.066666666666666</v>
      </c>
      <c r="W49" s="89" t="str">
        <f t="shared" si="2"/>
        <v>E</v>
      </c>
      <c r="X49" s="42">
        <v>4</v>
      </c>
      <c r="Z49" s="41">
        <f>QuizzTDs!F39</f>
        <v>4</v>
      </c>
      <c r="AA49" s="42">
        <f t="shared" si="9"/>
        <v>4</v>
      </c>
      <c r="AB49" s="89" t="str">
        <f t="shared" si="4"/>
        <v>F</v>
      </c>
      <c r="AD49" s="42" t="s">
        <v>51</v>
      </c>
    </row>
    <row r="50" spans="1:30" s="42" customFormat="1">
      <c r="A50" s="41">
        <v>32522032</v>
      </c>
      <c r="B50" s="41" t="s">
        <v>155</v>
      </c>
      <c r="C50" s="41" t="s">
        <v>156</v>
      </c>
      <c r="D50" s="41"/>
      <c r="E50" s="88" t="s">
        <v>157</v>
      </c>
      <c r="F50" s="43"/>
      <c r="G50" s="44"/>
      <c r="H50" s="42">
        <v>6.3636363636363633</v>
      </c>
      <c r="I50" s="42">
        <v>2.5</v>
      </c>
      <c r="J50" s="42">
        <v>1</v>
      </c>
      <c r="K50" s="42">
        <f t="shared" si="5"/>
        <v>2.5852272727272725</v>
      </c>
      <c r="L50" s="41">
        <f>Quizz_Cours!J40</f>
        <v>17.034285714285712</v>
      </c>
      <c r="M50" s="42">
        <f t="shared" si="6"/>
        <v>5.47503896103896</v>
      </c>
      <c r="N50" s="89" t="str">
        <f t="shared" si="7"/>
        <v>F</v>
      </c>
      <c r="O50" s="93">
        <v>10</v>
      </c>
      <c r="P50" s="98">
        <v>7.5</v>
      </c>
      <c r="Q50" s="95">
        <v>10</v>
      </c>
      <c r="R50" s="98">
        <v>9</v>
      </c>
      <c r="S50" s="90">
        <v>11</v>
      </c>
      <c r="T50" s="42">
        <f t="shared" si="8"/>
        <v>9.5</v>
      </c>
      <c r="U50" s="42">
        <v>4</v>
      </c>
      <c r="V50" s="42">
        <f t="shared" si="1"/>
        <v>7.4166666666666661</v>
      </c>
      <c r="W50" s="89" t="str">
        <f t="shared" si="2"/>
        <v>F</v>
      </c>
      <c r="X50" s="42">
        <v>3</v>
      </c>
      <c r="Z50" s="41">
        <f>QuizzTDs!F40</f>
        <v>18.666666666666668</v>
      </c>
      <c r="AA50" s="42">
        <f t="shared" si="9"/>
        <v>6.1333333333333346</v>
      </c>
      <c r="AB50" s="89" t="str">
        <f t="shared" si="4"/>
        <v>F</v>
      </c>
      <c r="AD50" s="42" t="s">
        <v>51</v>
      </c>
    </row>
    <row r="51" spans="1:30" s="85" customFormat="1">
      <c r="A51" s="81">
        <v>32327355</v>
      </c>
      <c r="B51" s="81" t="s">
        <v>155</v>
      </c>
      <c r="C51" s="81" t="s">
        <v>158</v>
      </c>
      <c r="D51" s="81"/>
      <c r="E51" s="82" t="s">
        <v>159</v>
      </c>
      <c r="F51" s="83"/>
      <c r="G51" s="84"/>
      <c r="H51" s="85">
        <v>8.1818181818181817</v>
      </c>
      <c r="I51" s="85">
        <v>14.5</v>
      </c>
      <c r="J51" s="85">
        <v>13.5</v>
      </c>
      <c r="K51" s="85">
        <f t="shared" si="5"/>
        <v>12.136363636363637</v>
      </c>
      <c r="L51" s="81">
        <f>Quizz_Cours!J41</f>
        <v>16.857142857142858</v>
      </c>
      <c r="M51" s="85">
        <f t="shared" si="6"/>
        <v>13.080519480519483</v>
      </c>
      <c r="N51" s="86" t="str">
        <f t="shared" si="7"/>
        <v>C</v>
      </c>
      <c r="O51" s="87">
        <v>15</v>
      </c>
      <c r="P51" s="87">
        <v>17</v>
      </c>
      <c r="Q51" s="104">
        <v>11</v>
      </c>
      <c r="R51" s="105">
        <v>16</v>
      </c>
      <c r="S51" s="106">
        <v>15</v>
      </c>
      <c r="T51" s="85">
        <f t="shared" si="8"/>
        <v>14.8</v>
      </c>
      <c r="U51" s="85">
        <v>9</v>
      </c>
      <c r="V51" s="85">
        <f t="shared" si="1"/>
        <v>13.4</v>
      </c>
      <c r="W51" s="86" t="str">
        <f t="shared" si="2"/>
        <v>C</v>
      </c>
      <c r="X51" s="85">
        <v>11</v>
      </c>
      <c r="Z51" s="81">
        <f>QuizzTDs!F41</f>
        <v>17.333333333333332</v>
      </c>
      <c r="AA51" s="85">
        <f t="shared" si="9"/>
        <v>12.266666666666667</v>
      </c>
      <c r="AB51" s="86" t="str">
        <f t="shared" si="4"/>
        <v>D</v>
      </c>
      <c r="AD51" s="85" t="s">
        <v>44</v>
      </c>
    </row>
    <row r="52" spans="1:30" s="42" customFormat="1">
      <c r="A52" s="41">
        <v>32517997</v>
      </c>
      <c r="B52" s="41" t="s">
        <v>160</v>
      </c>
      <c r="C52" s="41" t="s">
        <v>161</v>
      </c>
      <c r="D52" s="41"/>
      <c r="E52" s="88" t="s">
        <v>162</v>
      </c>
      <c r="F52" s="43"/>
      <c r="G52" s="44"/>
      <c r="H52" s="42">
        <v>10.454545454545453</v>
      </c>
      <c r="I52" s="42">
        <v>8</v>
      </c>
      <c r="J52" s="42">
        <v>12</v>
      </c>
      <c r="K52" s="42">
        <f t="shared" si="5"/>
        <v>9.5909090909090899</v>
      </c>
      <c r="L52" s="41">
        <f>Quizz_Cours!J42</f>
        <v>6.6685714285714282</v>
      </c>
      <c r="M52" s="42">
        <f t="shared" si="6"/>
        <v>9.0064415584415585</v>
      </c>
      <c r="N52" s="89" t="str">
        <f t="shared" si="7"/>
        <v>Fx</v>
      </c>
      <c r="O52" s="93">
        <v>8</v>
      </c>
      <c r="P52" s="93">
        <v>15</v>
      </c>
      <c r="Q52" s="90">
        <v>12</v>
      </c>
      <c r="R52" s="90">
        <v>17</v>
      </c>
      <c r="S52" s="90">
        <v>0</v>
      </c>
      <c r="T52" s="42">
        <f t="shared" si="8"/>
        <v>10.4</v>
      </c>
      <c r="U52" s="42">
        <v>7.5</v>
      </c>
      <c r="V52" s="42">
        <f t="shared" si="1"/>
        <v>10.199999999999999</v>
      </c>
      <c r="W52" s="89" t="str">
        <f t="shared" si="2"/>
        <v>E</v>
      </c>
      <c r="X52" s="42">
        <v>15</v>
      </c>
      <c r="Z52" s="41">
        <f>QuizzTDs!F42</f>
        <v>13.333333333333334</v>
      </c>
      <c r="AA52" s="42">
        <f t="shared" si="9"/>
        <v>14.666666666666668</v>
      </c>
      <c r="AB52" s="89" t="str">
        <f t="shared" si="4"/>
        <v>C</v>
      </c>
      <c r="AD52" s="42" t="s">
        <v>59</v>
      </c>
    </row>
    <row r="53" spans="1:30">
      <c r="A53" s="33">
        <v>32517199</v>
      </c>
      <c r="B53" s="33" t="s">
        <v>163</v>
      </c>
      <c r="C53" s="33" t="s">
        <v>164</v>
      </c>
      <c r="D53" s="33"/>
      <c r="E53" s="49" t="s">
        <v>165</v>
      </c>
      <c r="F53" s="18"/>
      <c r="G53" s="27"/>
      <c r="H53" s="75">
        <v>8.1818181818181817</v>
      </c>
      <c r="I53" s="72">
        <v>6</v>
      </c>
      <c r="J53" s="45">
        <v>12</v>
      </c>
      <c r="K53">
        <f t="shared" si="5"/>
        <v>8.3863636363636367</v>
      </c>
      <c r="L53" s="33">
        <f>Quizz_Cours!J43</f>
        <v>16.571428571428573</v>
      </c>
      <c r="M53">
        <f t="shared" si="6"/>
        <v>10.023376623376624</v>
      </c>
      <c r="N53" s="34" t="str">
        <f t="shared" si="7"/>
        <v>E</v>
      </c>
      <c r="O53" s="17">
        <v>18.5</v>
      </c>
      <c r="P53" s="59">
        <v>13</v>
      </c>
      <c r="Q53" s="68">
        <v>15</v>
      </c>
      <c r="R53" s="59">
        <v>14</v>
      </c>
      <c r="S53" s="67">
        <v>9</v>
      </c>
      <c r="T53">
        <f t="shared" si="8"/>
        <v>13.9</v>
      </c>
      <c r="U53" s="72">
        <v>10</v>
      </c>
      <c r="V53">
        <f t="shared" si="1"/>
        <v>13.616666666666667</v>
      </c>
      <c r="W53" s="34" t="str">
        <f t="shared" si="2"/>
        <v>C</v>
      </c>
      <c r="X53">
        <v>19</v>
      </c>
      <c r="Z53" s="33">
        <f>QuizzTDs!F43</f>
        <v>10.666666666666666</v>
      </c>
      <c r="AA53">
        <f t="shared" si="9"/>
        <v>17.333333333333336</v>
      </c>
      <c r="AB53" s="34" t="str">
        <f t="shared" si="4"/>
        <v>A</v>
      </c>
      <c r="AD53" t="s">
        <v>40</v>
      </c>
    </row>
    <row r="54" spans="1:30" s="42" customFormat="1">
      <c r="A54" s="41">
        <v>32505695</v>
      </c>
      <c r="B54" s="41" t="s">
        <v>166</v>
      </c>
      <c r="C54" s="41" t="s">
        <v>167</v>
      </c>
      <c r="D54" s="41"/>
      <c r="E54" s="88" t="s">
        <v>168</v>
      </c>
      <c r="F54" s="43"/>
      <c r="G54" s="44"/>
      <c r="H54" s="42">
        <v>5.4545454545454541</v>
      </c>
      <c r="I54" s="42">
        <v>9</v>
      </c>
      <c r="J54" s="42">
        <v>10.5</v>
      </c>
      <c r="K54" s="42">
        <f t="shared" si="5"/>
        <v>8.4034090909090899</v>
      </c>
      <c r="L54" s="41">
        <f>Quizz_Cours!J44</f>
        <v>17.794285714285714</v>
      </c>
      <c r="M54" s="42">
        <f t="shared" si="6"/>
        <v>10.281584415584415</v>
      </c>
      <c r="N54" s="89" t="str">
        <f t="shared" si="7"/>
        <v>E</v>
      </c>
      <c r="O54" s="93">
        <v>16</v>
      </c>
      <c r="P54" s="95">
        <v>14.5</v>
      </c>
      <c r="Q54" s="90">
        <v>15</v>
      </c>
      <c r="R54" s="95">
        <v>15</v>
      </c>
      <c r="S54" s="90">
        <v>11</v>
      </c>
      <c r="T54" s="42">
        <f t="shared" si="8"/>
        <v>14.3</v>
      </c>
      <c r="U54" s="42">
        <v>10</v>
      </c>
      <c r="V54" s="42">
        <f t="shared" si="1"/>
        <v>13.816666666666666</v>
      </c>
      <c r="W54" s="89" t="str">
        <f t="shared" si="2"/>
        <v>C</v>
      </c>
      <c r="X54" s="42">
        <v>9.5</v>
      </c>
      <c r="Z54" s="41">
        <f>QuizzTDs!F44</f>
        <v>10.666666666666666</v>
      </c>
      <c r="AA54" s="42">
        <f t="shared" si="9"/>
        <v>9.7333333333333343</v>
      </c>
      <c r="AB54" s="89" t="str">
        <f t="shared" si="4"/>
        <v>Fx</v>
      </c>
      <c r="AD54" s="42" t="s">
        <v>59</v>
      </c>
    </row>
    <row r="55" spans="1:30" s="42" customFormat="1">
      <c r="A55" s="41">
        <v>32517255</v>
      </c>
      <c r="B55" s="41" t="s">
        <v>169</v>
      </c>
      <c r="C55" s="41" t="s">
        <v>170</v>
      </c>
      <c r="D55" s="41"/>
      <c r="E55" s="88" t="s">
        <v>171</v>
      </c>
      <c r="F55" s="43"/>
      <c r="G55" s="44"/>
      <c r="H55" s="42">
        <v>9.0909090909090899</v>
      </c>
      <c r="I55" s="42">
        <v>4</v>
      </c>
      <c r="J55" s="42">
        <v>7</v>
      </c>
      <c r="K55" s="42">
        <f t="shared" si="5"/>
        <v>5.9431818181818183</v>
      </c>
      <c r="L55" s="41">
        <f>Quizz_Cours!J45</f>
        <v>17.428571428571427</v>
      </c>
      <c r="M55" s="42">
        <f t="shared" si="6"/>
        <v>8.2402597402597415</v>
      </c>
      <c r="N55" s="89" t="str">
        <f t="shared" si="7"/>
        <v>Fx</v>
      </c>
      <c r="O55" s="90">
        <v>11</v>
      </c>
      <c r="P55" s="90">
        <v>14</v>
      </c>
      <c r="Q55" s="91">
        <v>14</v>
      </c>
      <c r="R55" s="95">
        <v>16</v>
      </c>
      <c r="S55" s="92">
        <v>13</v>
      </c>
      <c r="T55" s="42">
        <f t="shared" si="8"/>
        <v>13.6</v>
      </c>
      <c r="U55" s="42">
        <v>7.5</v>
      </c>
      <c r="V55" s="42">
        <f t="shared" si="1"/>
        <v>11.8</v>
      </c>
      <c r="W55" s="89" t="str">
        <f t="shared" si="2"/>
        <v>D</v>
      </c>
      <c r="X55" s="42">
        <v>8</v>
      </c>
      <c r="Z55" s="41">
        <f>QuizzTDs!F45</f>
        <v>14.666666666666666</v>
      </c>
      <c r="AA55" s="42">
        <f t="shared" si="9"/>
        <v>9.3333333333333339</v>
      </c>
      <c r="AB55" s="89" t="str">
        <f t="shared" si="4"/>
        <v>Fx</v>
      </c>
      <c r="AD55" s="42" t="s">
        <v>59</v>
      </c>
    </row>
    <row r="56" spans="1:30" s="42" customFormat="1">
      <c r="A56" s="41">
        <v>32504901</v>
      </c>
      <c r="B56" s="41" t="s">
        <v>172</v>
      </c>
      <c r="C56" s="41" t="s">
        <v>173</v>
      </c>
      <c r="D56" s="41"/>
      <c r="E56" s="88" t="s">
        <v>174</v>
      </c>
      <c r="F56" s="43"/>
      <c r="G56" s="44"/>
      <c r="H56" s="42">
        <v>7.2727272727272734</v>
      </c>
      <c r="I56" s="42">
        <v>12.5</v>
      </c>
      <c r="J56" s="42">
        <v>13.5</v>
      </c>
      <c r="K56" s="42">
        <f t="shared" si="5"/>
        <v>11.204545454545455</v>
      </c>
      <c r="L56" s="41">
        <f>Quizz_Cours!J46</f>
        <v>16.285714285714285</v>
      </c>
      <c r="M56" s="42">
        <f t="shared" si="6"/>
        <v>12.220779220779221</v>
      </c>
      <c r="N56" s="89" t="str">
        <f t="shared" si="7"/>
        <v>D</v>
      </c>
      <c r="O56" s="90">
        <v>15</v>
      </c>
      <c r="P56" s="93">
        <v>15</v>
      </c>
      <c r="Q56" s="90">
        <v>16</v>
      </c>
      <c r="R56" s="90">
        <v>11</v>
      </c>
      <c r="S56" s="90">
        <v>13</v>
      </c>
      <c r="T56" s="42">
        <f t="shared" si="8"/>
        <v>14</v>
      </c>
      <c r="U56" s="42">
        <v>8</v>
      </c>
      <c r="V56" s="42">
        <f t="shared" si="1"/>
        <v>12.333333333333332</v>
      </c>
      <c r="W56" s="89" t="str">
        <f t="shared" si="2"/>
        <v>D</v>
      </c>
      <c r="X56" s="42">
        <v>6</v>
      </c>
      <c r="Z56" s="41">
        <f>QuizzTDs!F46</f>
        <v>18.666666666666668</v>
      </c>
      <c r="AA56" s="42">
        <f t="shared" si="9"/>
        <v>8.533333333333335</v>
      </c>
      <c r="AB56" s="89" t="str">
        <f t="shared" si="4"/>
        <v>Fx</v>
      </c>
      <c r="AD56" s="42" t="s">
        <v>59</v>
      </c>
    </row>
    <row r="57" spans="1:30">
      <c r="A57" s="33">
        <v>32516983</v>
      </c>
      <c r="B57" s="33" t="s">
        <v>175</v>
      </c>
      <c r="C57" s="33" t="s">
        <v>176</v>
      </c>
      <c r="D57" s="33"/>
      <c r="E57" s="49" t="s">
        <v>177</v>
      </c>
      <c r="F57" s="18"/>
      <c r="G57" s="27"/>
      <c r="H57" s="75">
        <v>6.3636363636363633</v>
      </c>
      <c r="I57" s="72">
        <v>9</v>
      </c>
      <c r="J57" s="45">
        <v>14.5</v>
      </c>
      <c r="K57">
        <f t="shared" si="5"/>
        <v>10.085227272727273</v>
      </c>
      <c r="L57" s="33">
        <f>Quizz_Cours!J47</f>
        <v>15.428571428571429</v>
      </c>
      <c r="M57">
        <f t="shared" si="6"/>
        <v>11.153896103896104</v>
      </c>
      <c r="N57" s="34" t="str">
        <f t="shared" si="7"/>
        <v>D</v>
      </c>
      <c r="O57" s="17">
        <v>8.5</v>
      </c>
      <c r="P57" s="59">
        <v>10</v>
      </c>
      <c r="Q57" s="67">
        <v>17</v>
      </c>
      <c r="R57" s="59">
        <v>12</v>
      </c>
      <c r="S57" s="67">
        <v>12</v>
      </c>
      <c r="T57">
        <f t="shared" si="8"/>
        <v>11.9</v>
      </c>
      <c r="U57" s="32">
        <v>9.5</v>
      </c>
      <c r="V57">
        <f t="shared" si="1"/>
        <v>12.283333333333333</v>
      </c>
      <c r="W57" s="34" t="str">
        <f t="shared" si="2"/>
        <v>D</v>
      </c>
      <c r="X57">
        <v>19</v>
      </c>
      <c r="Z57" s="33">
        <f>QuizzTDs!F47</f>
        <v>13.333333333333334</v>
      </c>
      <c r="AA57">
        <f t="shared" si="9"/>
        <v>17.866666666666667</v>
      </c>
      <c r="AB57" s="34" t="str">
        <f t="shared" si="4"/>
        <v>A</v>
      </c>
      <c r="AD57" t="s">
        <v>40</v>
      </c>
    </row>
    <row r="58" spans="1:30" s="42" customFormat="1">
      <c r="A58" s="41">
        <v>32518003</v>
      </c>
      <c r="B58" s="41" t="s">
        <v>178</v>
      </c>
      <c r="C58" s="41" t="s">
        <v>179</v>
      </c>
      <c r="D58" s="41"/>
      <c r="E58" s="88" t="s">
        <v>180</v>
      </c>
      <c r="F58" s="43"/>
      <c r="G58" s="44"/>
      <c r="H58" s="42">
        <v>12.727272727272727</v>
      </c>
      <c r="I58" s="42">
        <v>6</v>
      </c>
      <c r="J58" s="42">
        <v>8.5</v>
      </c>
      <c r="K58" s="42">
        <f t="shared" si="5"/>
        <v>7.982954545454545</v>
      </c>
      <c r="L58" s="41">
        <f>Quizz_Cours!J48</f>
        <v>17.142857142857142</v>
      </c>
      <c r="M58" s="42">
        <f t="shared" si="6"/>
        <v>9.8149350649350655</v>
      </c>
      <c r="N58" s="89" t="str">
        <f t="shared" si="7"/>
        <v>Fx</v>
      </c>
      <c r="O58" s="93">
        <v>16</v>
      </c>
      <c r="P58" s="95">
        <v>17.5</v>
      </c>
      <c r="Q58" s="91" t="s">
        <v>55</v>
      </c>
      <c r="R58" s="95">
        <v>16</v>
      </c>
      <c r="S58" s="90">
        <v>9</v>
      </c>
      <c r="T58" s="42">
        <f>AVERAGE(O58,P58,R58,S58)</f>
        <v>14.625</v>
      </c>
      <c r="U58" s="42">
        <v>9</v>
      </c>
      <c r="V58" s="42">
        <f t="shared" si="1"/>
        <v>13.3125</v>
      </c>
      <c r="W58" s="89" t="str">
        <f t="shared" si="2"/>
        <v>C</v>
      </c>
      <c r="X58" s="42">
        <v>9.5</v>
      </c>
      <c r="Z58" s="41">
        <f>QuizzTDs!F48</f>
        <v>9.3333333333333339</v>
      </c>
      <c r="AA58" s="42">
        <f t="shared" si="9"/>
        <v>9.4666666666666668</v>
      </c>
      <c r="AB58" s="89" t="str">
        <f t="shared" si="4"/>
        <v>Fx</v>
      </c>
      <c r="AD58" s="42" t="s">
        <v>59</v>
      </c>
    </row>
    <row r="59" spans="1:30" s="42" customFormat="1">
      <c r="A59" s="41">
        <v>32509032</v>
      </c>
      <c r="B59" s="41" t="s">
        <v>181</v>
      </c>
      <c r="C59" s="41" t="s">
        <v>182</v>
      </c>
      <c r="D59" s="41"/>
      <c r="E59" s="88" t="s">
        <v>183</v>
      </c>
      <c r="F59" s="43"/>
      <c r="G59" s="44"/>
      <c r="H59" s="42">
        <v>6.3636363636363633</v>
      </c>
      <c r="I59" s="42">
        <v>8.5</v>
      </c>
      <c r="J59" s="42">
        <v>8.5</v>
      </c>
      <c r="K59" s="42">
        <f t="shared" si="5"/>
        <v>7.6477272727272725</v>
      </c>
      <c r="L59" s="41">
        <f>Quizz_Cours!J49</f>
        <v>14.285714285714286</v>
      </c>
      <c r="M59" s="42">
        <f t="shared" si="6"/>
        <v>8.9753246753246749</v>
      </c>
      <c r="N59" s="89" t="str">
        <f t="shared" si="7"/>
        <v>Fx</v>
      </c>
      <c r="O59" s="90">
        <v>13</v>
      </c>
      <c r="P59" s="90">
        <v>12</v>
      </c>
      <c r="Q59" s="91">
        <v>16</v>
      </c>
      <c r="R59" s="95">
        <v>13</v>
      </c>
      <c r="S59" s="92">
        <v>15</v>
      </c>
      <c r="T59" s="42">
        <f t="shared" si="8"/>
        <v>13.8</v>
      </c>
      <c r="U59" s="42">
        <v>6.5</v>
      </c>
      <c r="V59" s="42">
        <f t="shared" si="1"/>
        <v>11.233333333333334</v>
      </c>
      <c r="W59" s="89" t="str">
        <f t="shared" si="2"/>
        <v>D</v>
      </c>
      <c r="X59" s="42">
        <v>9</v>
      </c>
      <c r="Z59" s="41">
        <f>QuizzTDs!F49</f>
        <v>14.666666666666666</v>
      </c>
      <c r="AA59" s="42">
        <f t="shared" si="9"/>
        <v>10.133333333333333</v>
      </c>
      <c r="AB59" s="89" t="str">
        <f t="shared" si="4"/>
        <v>E</v>
      </c>
      <c r="AD59" s="42" t="s">
        <v>59</v>
      </c>
    </row>
    <row r="60" spans="1:30">
      <c r="A60" s="33">
        <v>32517253</v>
      </c>
      <c r="B60" s="33" t="s">
        <v>184</v>
      </c>
      <c r="C60" s="33" t="s">
        <v>38</v>
      </c>
      <c r="D60" s="33"/>
      <c r="E60" s="49" t="s">
        <v>185</v>
      </c>
      <c r="F60" s="18"/>
      <c r="G60" s="27"/>
      <c r="H60" s="75">
        <v>11.818181818181818</v>
      </c>
      <c r="I60" s="72">
        <v>14</v>
      </c>
      <c r="J60" s="45">
        <v>11.5</v>
      </c>
      <c r="K60">
        <f t="shared" si="5"/>
        <v>11.926136363636363</v>
      </c>
      <c r="L60" s="33">
        <f>Quizz_Cours!J50</f>
        <v>17.857142857142858</v>
      </c>
      <c r="M60">
        <f t="shared" si="6"/>
        <v>13.112337662337662</v>
      </c>
      <c r="N60" s="34" t="str">
        <f t="shared" si="7"/>
        <v>C</v>
      </c>
      <c r="O60" s="17">
        <v>11.5</v>
      </c>
      <c r="P60" s="59">
        <v>16</v>
      </c>
      <c r="Q60" s="68">
        <v>17</v>
      </c>
      <c r="R60" s="59">
        <v>13</v>
      </c>
      <c r="S60" s="67">
        <v>11</v>
      </c>
      <c r="T60">
        <f t="shared" si="8"/>
        <v>13.7</v>
      </c>
      <c r="U60" s="72">
        <v>11.5</v>
      </c>
      <c r="V60">
        <f t="shared" si="1"/>
        <v>14.516666666666666</v>
      </c>
      <c r="W60" s="34" t="str">
        <f t="shared" si="2"/>
        <v>C</v>
      </c>
      <c r="X60">
        <v>18</v>
      </c>
      <c r="Z60" s="33">
        <f>QuizzTDs!F50</f>
        <v>17.333333333333332</v>
      </c>
      <c r="AA60">
        <f t="shared" si="9"/>
        <v>17.866666666666667</v>
      </c>
      <c r="AB60" s="34" t="str">
        <f t="shared" si="4"/>
        <v>A</v>
      </c>
      <c r="AD60" t="s">
        <v>108</v>
      </c>
    </row>
    <row r="61" spans="1:30">
      <c r="A61" s="33">
        <v>32517310</v>
      </c>
      <c r="B61" s="33" t="s">
        <v>186</v>
      </c>
      <c r="C61" s="33" t="s">
        <v>187</v>
      </c>
      <c r="D61" s="33"/>
      <c r="E61" s="49" t="s">
        <v>188</v>
      </c>
      <c r="F61" s="18"/>
      <c r="G61" s="27"/>
      <c r="H61" s="75">
        <v>13.636363636363635</v>
      </c>
      <c r="I61" s="72">
        <v>8.5</v>
      </c>
      <c r="J61" s="45">
        <v>10.5</v>
      </c>
      <c r="K61">
        <f t="shared" si="5"/>
        <v>9.8522727272727266</v>
      </c>
      <c r="L61" s="33">
        <f>Quizz_Cours!J51</f>
        <v>17.714285714285715</v>
      </c>
      <c r="M61">
        <f t="shared" si="6"/>
        <v>11.424675324675325</v>
      </c>
      <c r="N61" s="34" t="str">
        <f t="shared" si="7"/>
        <v>D</v>
      </c>
      <c r="O61" s="53">
        <v>17</v>
      </c>
      <c r="P61" s="51">
        <v>13</v>
      </c>
      <c r="Q61" s="14">
        <v>13</v>
      </c>
      <c r="R61" s="14">
        <v>12</v>
      </c>
      <c r="S61" s="14">
        <v>14</v>
      </c>
      <c r="T61">
        <f t="shared" si="8"/>
        <v>13.8</v>
      </c>
      <c r="U61" s="72">
        <v>9.5</v>
      </c>
      <c r="V61">
        <f t="shared" si="1"/>
        <v>13.233333333333334</v>
      </c>
      <c r="W61" s="34" t="str">
        <f t="shared" si="2"/>
        <v>C</v>
      </c>
      <c r="X61">
        <v>13</v>
      </c>
      <c r="Z61" s="33">
        <f>QuizzTDs!F51</f>
        <v>14.666666666666666</v>
      </c>
      <c r="AA61">
        <f t="shared" si="9"/>
        <v>13.333333333333334</v>
      </c>
      <c r="AB61" s="34" t="str">
        <f t="shared" si="4"/>
        <v>C</v>
      </c>
      <c r="AD61" t="s">
        <v>44</v>
      </c>
    </row>
    <row r="62" spans="1:30" s="42" customFormat="1">
      <c r="A62" s="41">
        <v>32520070</v>
      </c>
      <c r="B62" s="41" t="s">
        <v>189</v>
      </c>
      <c r="C62" s="41" t="s">
        <v>190</v>
      </c>
      <c r="D62" s="41"/>
      <c r="E62" s="88" t="s">
        <v>191</v>
      </c>
      <c r="F62" s="43"/>
      <c r="G62" s="44"/>
      <c r="H62" s="42">
        <v>10.454545454545453</v>
      </c>
      <c r="I62" s="42">
        <v>8</v>
      </c>
      <c r="J62" s="42">
        <v>9.5</v>
      </c>
      <c r="K62" s="42">
        <f t="shared" si="5"/>
        <v>8.6534090909090899</v>
      </c>
      <c r="L62" s="41">
        <f>Quizz_Cours!J52</f>
        <v>17.142857142857142</v>
      </c>
      <c r="M62" s="42">
        <f t="shared" si="6"/>
        <v>10.351298701298701</v>
      </c>
      <c r="N62" s="89" t="str">
        <f t="shared" si="7"/>
        <v>E</v>
      </c>
      <c r="O62" s="93">
        <v>15</v>
      </c>
      <c r="P62" s="95">
        <v>12</v>
      </c>
      <c r="Q62" s="90">
        <v>13</v>
      </c>
      <c r="R62" s="95">
        <v>13</v>
      </c>
      <c r="S62" s="92">
        <v>10</v>
      </c>
      <c r="T62" s="42">
        <f t="shared" si="8"/>
        <v>12.6</v>
      </c>
      <c r="U62" s="42">
        <v>10.5</v>
      </c>
      <c r="V62" s="42">
        <f t="shared" si="1"/>
        <v>13.3</v>
      </c>
      <c r="W62" s="89" t="str">
        <f t="shared" si="2"/>
        <v>C</v>
      </c>
      <c r="X62" s="42">
        <v>4</v>
      </c>
      <c r="Z62" s="41">
        <f>QuizzTDs!F52</f>
        <v>12</v>
      </c>
      <c r="AA62" s="42">
        <f t="shared" si="9"/>
        <v>5.6000000000000005</v>
      </c>
      <c r="AB62" s="89" t="str">
        <f t="shared" si="4"/>
        <v>F</v>
      </c>
      <c r="AD62" s="42" t="s">
        <v>51</v>
      </c>
    </row>
    <row r="63" spans="1:30">
      <c r="A63" s="33">
        <v>32517055</v>
      </c>
      <c r="B63" s="33" t="s">
        <v>192</v>
      </c>
      <c r="C63" s="33" t="s">
        <v>193</v>
      </c>
      <c r="D63" s="46"/>
      <c r="E63" s="49" t="s">
        <v>194</v>
      </c>
      <c r="F63" s="18"/>
      <c r="G63" s="27"/>
      <c r="H63" s="75">
        <v>15.454545454545453</v>
      </c>
      <c r="I63" s="72">
        <v>9.5</v>
      </c>
      <c r="J63" s="45">
        <v>12</v>
      </c>
      <c r="K63">
        <f t="shared" si="5"/>
        <v>11.15340909090909</v>
      </c>
      <c r="L63" s="33">
        <f>Quizz_Cours!J53</f>
        <v>18.571428571428573</v>
      </c>
      <c r="M63">
        <f t="shared" si="6"/>
        <v>12.637012987012987</v>
      </c>
      <c r="N63" s="34" t="str">
        <f t="shared" si="7"/>
        <v>D</v>
      </c>
      <c r="O63" s="14">
        <v>17</v>
      </c>
      <c r="P63" s="14">
        <v>18</v>
      </c>
      <c r="Q63" s="65">
        <v>16</v>
      </c>
      <c r="R63" s="68" t="s">
        <v>55</v>
      </c>
      <c r="S63" s="80">
        <v>16</v>
      </c>
      <c r="T63">
        <f t="shared" si="8"/>
        <v>16.75</v>
      </c>
      <c r="U63" s="72">
        <v>10.5</v>
      </c>
      <c r="V63">
        <f t="shared" si="1"/>
        <v>15.375</v>
      </c>
      <c r="W63" s="34" t="str">
        <f t="shared" si="2"/>
        <v>B</v>
      </c>
      <c r="X63">
        <v>11.5</v>
      </c>
      <c r="Y63" s="47"/>
      <c r="Z63" s="33">
        <f>QuizzTDs!F53</f>
        <v>14.666666666666666</v>
      </c>
      <c r="AA63">
        <f t="shared" si="9"/>
        <v>12.133333333333335</v>
      </c>
      <c r="AB63" s="34" t="str">
        <f t="shared" si="4"/>
        <v>D</v>
      </c>
      <c r="AD63" t="s">
        <v>40</v>
      </c>
    </row>
    <row r="64" spans="1:30" s="42" customFormat="1">
      <c r="A64" s="41">
        <v>32517404</v>
      </c>
      <c r="B64" s="41" t="s">
        <v>195</v>
      </c>
      <c r="C64" s="41" t="s">
        <v>196</v>
      </c>
      <c r="D64" s="41"/>
      <c r="E64" s="88" t="s">
        <v>197</v>
      </c>
      <c r="F64" s="43"/>
      <c r="G64" s="44"/>
      <c r="H64" s="42">
        <v>10</v>
      </c>
      <c r="I64" s="42">
        <v>13.5</v>
      </c>
      <c r="J64" s="42">
        <v>11</v>
      </c>
      <c r="K64" s="42">
        <f t="shared" si="5"/>
        <v>11.1875</v>
      </c>
      <c r="L64" s="41">
        <f>Quizz_Cours!J54</f>
        <v>17.525714285714287</v>
      </c>
      <c r="M64" s="42">
        <f t="shared" si="6"/>
        <v>12.455142857142858</v>
      </c>
      <c r="N64" s="89" t="str">
        <f t="shared" si="7"/>
        <v>D</v>
      </c>
      <c r="O64" s="90">
        <v>6</v>
      </c>
      <c r="P64" s="95">
        <v>14</v>
      </c>
      <c r="Q64" s="90">
        <v>13</v>
      </c>
      <c r="R64" s="95">
        <v>12</v>
      </c>
      <c r="S64" s="90">
        <v>7</v>
      </c>
      <c r="T64" s="42">
        <f t="shared" si="8"/>
        <v>10.4</v>
      </c>
      <c r="U64" s="42">
        <v>5</v>
      </c>
      <c r="V64" s="42">
        <f t="shared" si="1"/>
        <v>8.5333333333333332</v>
      </c>
      <c r="W64" s="89" t="str">
        <f t="shared" si="2"/>
        <v>Fx</v>
      </c>
      <c r="X64" s="42">
        <v>15</v>
      </c>
      <c r="Z64" s="41">
        <f>QuizzTDs!F54</f>
        <v>16</v>
      </c>
      <c r="AA64" s="42">
        <f t="shared" si="9"/>
        <v>15.2</v>
      </c>
      <c r="AB64" s="89" t="str">
        <f t="shared" si="4"/>
        <v>B</v>
      </c>
      <c r="AD64" s="42" t="s">
        <v>59</v>
      </c>
    </row>
    <row r="65" spans="1:30" s="42" customFormat="1">
      <c r="A65" s="41">
        <v>32517090</v>
      </c>
      <c r="B65" s="41" t="s">
        <v>198</v>
      </c>
      <c r="C65" s="41" t="s">
        <v>199</v>
      </c>
      <c r="D65" s="41"/>
      <c r="E65" s="88" t="s">
        <v>200</v>
      </c>
      <c r="F65" s="43"/>
      <c r="G65" s="44"/>
      <c r="H65" s="42">
        <v>10.909090909090908</v>
      </c>
      <c r="I65" s="42">
        <v>13</v>
      </c>
      <c r="J65" s="42">
        <v>10</v>
      </c>
      <c r="K65" s="42">
        <f t="shared" si="5"/>
        <v>10.806818181818182</v>
      </c>
      <c r="L65" s="41">
        <f>Quizz_Cours!J55</f>
        <v>18.285714285714285</v>
      </c>
      <c r="M65" s="42">
        <f t="shared" si="6"/>
        <v>12.302597402597403</v>
      </c>
      <c r="N65" s="89" t="str">
        <f t="shared" si="7"/>
        <v>D</v>
      </c>
      <c r="O65" s="93">
        <v>14</v>
      </c>
      <c r="P65" s="93">
        <v>14</v>
      </c>
      <c r="Q65" s="90">
        <v>10</v>
      </c>
      <c r="R65" s="90">
        <v>12</v>
      </c>
      <c r="S65" s="90">
        <v>13</v>
      </c>
      <c r="T65" s="42">
        <f t="shared" si="8"/>
        <v>12.6</v>
      </c>
      <c r="U65" s="42">
        <v>7.5</v>
      </c>
      <c r="V65" s="42">
        <f t="shared" si="1"/>
        <v>11.3</v>
      </c>
      <c r="W65" s="89" t="str">
        <f>IF(V65&gt;16.9999,"A",IF(V65&gt;14.9999,"B",IF(V65&gt;12.9999,"C",IF(V65&gt;10.9999,"D",IF(V65&gt;9.9999,"E",IF(V65&gt;7.9999,"Fx",IF(V65&gt;0,"F")))))))</f>
        <v>D</v>
      </c>
      <c r="X65" s="42">
        <v>4</v>
      </c>
      <c r="Z65" s="41">
        <f>QuizzTDs!F55</f>
        <v>16</v>
      </c>
      <c r="AA65" s="42">
        <f t="shared" si="9"/>
        <v>6.4</v>
      </c>
      <c r="AB65" s="89" t="str">
        <f t="shared" si="4"/>
        <v>F</v>
      </c>
      <c r="AD65" s="42" t="s">
        <v>51</v>
      </c>
    </row>
    <row r="66" spans="1:30">
      <c r="A66" s="33">
        <v>32517048</v>
      </c>
      <c r="B66" s="33" t="s">
        <v>201</v>
      </c>
      <c r="C66" s="33" t="s">
        <v>202</v>
      </c>
      <c r="D66" s="33"/>
      <c r="E66" s="49" t="s">
        <v>203</v>
      </c>
      <c r="F66" s="18"/>
      <c r="G66" s="27"/>
      <c r="H66" s="75">
        <v>19.090909090909093</v>
      </c>
      <c r="I66" s="72">
        <v>9.5</v>
      </c>
      <c r="J66" s="45">
        <v>9</v>
      </c>
      <c r="K66">
        <f t="shared" si="5"/>
        <v>10.755681818181818</v>
      </c>
      <c r="L66" s="33">
        <f>Quizz_Cours!J56</f>
        <v>19.428571428571427</v>
      </c>
      <c r="M66">
        <f t="shared" si="6"/>
        <v>12.490259740259742</v>
      </c>
      <c r="N66" s="34" t="str">
        <f t="shared" si="7"/>
        <v>D</v>
      </c>
      <c r="O66" s="14">
        <v>8</v>
      </c>
      <c r="P66" s="14">
        <v>9</v>
      </c>
      <c r="Q66" s="65">
        <v>10</v>
      </c>
      <c r="R66" s="68">
        <v>12</v>
      </c>
      <c r="S66" s="80">
        <v>13</v>
      </c>
      <c r="T66">
        <f t="shared" si="8"/>
        <v>10.4</v>
      </c>
      <c r="U66" s="32">
        <v>8.5</v>
      </c>
      <c r="V66">
        <f t="shared" si="1"/>
        <v>10.866666666666667</v>
      </c>
      <c r="W66" s="34" t="str">
        <f t="shared" ref="W66:W67" si="10">IF(V66&gt;16.9999,"A",IF(V66&gt;14.9999,"B",IF(V66&gt;12.9999,"C",IF(V66&gt;10.9999,"D",IF(V66&gt;9.9999,"E",IF(V66&gt;7.9999,"Fx",IF(V66&gt;0,"F")))))))</f>
        <v>E</v>
      </c>
      <c r="X66">
        <v>10</v>
      </c>
      <c r="Y66" s="48"/>
      <c r="Z66" s="33">
        <f>QuizzTDs!F56</f>
        <v>14.666666666666666</v>
      </c>
      <c r="AA66">
        <f t="shared" si="9"/>
        <v>10.933333333333334</v>
      </c>
      <c r="AB66" s="34" t="str">
        <f t="shared" si="4"/>
        <v>E</v>
      </c>
      <c r="AD66" t="s">
        <v>93</v>
      </c>
    </row>
    <row r="67" spans="1:30" s="42" customFormat="1">
      <c r="A67" s="41">
        <v>32517713</v>
      </c>
      <c r="B67" s="41" t="s">
        <v>204</v>
      </c>
      <c r="C67" s="41" t="s">
        <v>205</v>
      </c>
      <c r="D67" s="41"/>
      <c r="E67" s="88" t="s">
        <v>206</v>
      </c>
      <c r="F67" s="43"/>
      <c r="G67" s="44"/>
      <c r="H67" s="42">
        <v>16.363636363636363</v>
      </c>
      <c r="I67" s="42">
        <v>14</v>
      </c>
      <c r="J67" s="42">
        <v>11</v>
      </c>
      <c r="K67" s="42">
        <f t="shared" si="5"/>
        <v>12.647727272727273</v>
      </c>
      <c r="L67" s="41">
        <f>Quizz_Cours!J57</f>
        <v>17.90285714285714</v>
      </c>
      <c r="M67" s="42">
        <f t="shared" si="6"/>
        <v>13.698753246753247</v>
      </c>
      <c r="N67" s="89" t="str">
        <f t="shared" si="7"/>
        <v>C</v>
      </c>
      <c r="O67" s="93" t="s">
        <v>55</v>
      </c>
      <c r="P67" s="95">
        <v>14.5</v>
      </c>
      <c r="Q67" s="95">
        <v>14</v>
      </c>
      <c r="R67" s="95">
        <v>17</v>
      </c>
      <c r="S67" s="90">
        <v>13</v>
      </c>
      <c r="T67" s="42">
        <f t="shared" si="8"/>
        <v>14.625</v>
      </c>
      <c r="U67" s="42">
        <v>7.5</v>
      </c>
      <c r="V67" s="42">
        <f t="shared" si="1"/>
        <v>12.3125</v>
      </c>
      <c r="W67" s="89" t="str">
        <f t="shared" si="10"/>
        <v>D</v>
      </c>
      <c r="X67" s="42">
        <v>7</v>
      </c>
      <c r="Z67" s="41">
        <f>QuizzTDs!F57</f>
        <v>18.666666666666668</v>
      </c>
      <c r="AA67" s="42">
        <f t="shared" si="9"/>
        <v>9.3333333333333339</v>
      </c>
      <c r="AB67" s="89" t="str">
        <f t="shared" si="4"/>
        <v>Fx</v>
      </c>
      <c r="AD67" s="42" t="s">
        <v>59</v>
      </c>
    </row>
    <row r="68" spans="1:30">
      <c r="A68" s="33">
        <v>32517361</v>
      </c>
      <c r="B68" s="33" t="s">
        <v>207</v>
      </c>
      <c r="C68" s="33" t="s">
        <v>208</v>
      </c>
      <c r="D68" s="33"/>
      <c r="E68" s="49" t="s">
        <v>209</v>
      </c>
      <c r="F68" s="18"/>
      <c r="G68" s="27"/>
      <c r="H68" s="75">
        <v>15</v>
      </c>
      <c r="I68" s="72">
        <v>11</v>
      </c>
      <c r="J68" s="45">
        <v>7</v>
      </c>
      <c r="K68">
        <f t="shared" si="5"/>
        <v>9.75</v>
      </c>
      <c r="L68" s="33">
        <f>Quizz_Cours!J58</f>
        <v>19.045714285714286</v>
      </c>
      <c r="M68">
        <f t="shared" si="6"/>
        <v>11.609142857142858</v>
      </c>
      <c r="N68" s="34" t="str">
        <f t="shared" si="7"/>
        <v>D</v>
      </c>
      <c r="O68" s="17">
        <v>10.5</v>
      </c>
      <c r="P68" s="59">
        <v>13</v>
      </c>
      <c r="Q68" s="67">
        <v>15</v>
      </c>
      <c r="R68" s="59">
        <v>18</v>
      </c>
      <c r="S68" s="67">
        <v>11</v>
      </c>
      <c r="T68">
        <f t="shared" si="8"/>
        <v>13.5</v>
      </c>
      <c r="U68" s="72">
        <v>6.5</v>
      </c>
      <c r="V68">
        <f t="shared" si="1"/>
        <v>11.083333333333332</v>
      </c>
      <c r="W68" s="34" t="str">
        <f t="shared" si="2"/>
        <v>D</v>
      </c>
      <c r="X68">
        <v>13</v>
      </c>
      <c r="Z68" s="33">
        <f>QuizzTDs!F58</f>
        <v>12</v>
      </c>
      <c r="AA68">
        <f t="shared" si="9"/>
        <v>12.8</v>
      </c>
      <c r="AB68" s="34" t="str">
        <f t="shared" si="4"/>
        <v>D</v>
      </c>
      <c r="AD68" t="s">
        <v>44</v>
      </c>
    </row>
    <row r="69" spans="1:30">
      <c r="A69" s="33">
        <v>32517424</v>
      </c>
      <c r="B69" s="33" t="s">
        <v>210</v>
      </c>
      <c r="C69" s="33" t="s">
        <v>211</v>
      </c>
      <c r="D69" s="33"/>
      <c r="E69" s="49" t="s">
        <v>212</v>
      </c>
      <c r="F69" s="18"/>
      <c r="G69" s="27"/>
      <c r="H69" s="75">
        <v>13.636363636363635</v>
      </c>
      <c r="I69" s="72">
        <v>7.5</v>
      </c>
      <c r="J69" s="45">
        <v>15</v>
      </c>
      <c r="K69">
        <f t="shared" si="5"/>
        <v>11.164772727272727</v>
      </c>
      <c r="L69" s="33">
        <f>Quizz_Cours!J59</f>
        <v>19.428571428571427</v>
      </c>
      <c r="M69">
        <f t="shared" si="6"/>
        <v>12.817532467532468</v>
      </c>
      <c r="N69" s="34" t="str">
        <f t="shared" si="7"/>
        <v>D</v>
      </c>
      <c r="O69" s="53">
        <v>15</v>
      </c>
      <c r="P69" s="51">
        <v>15</v>
      </c>
      <c r="Q69" s="14">
        <v>10</v>
      </c>
      <c r="R69" s="14">
        <v>16</v>
      </c>
      <c r="S69" s="14">
        <v>11</v>
      </c>
      <c r="T69">
        <f t="shared" si="8"/>
        <v>13.4</v>
      </c>
      <c r="U69" s="32">
        <v>6.5</v>
      </c>
      <c r="V69">
        <f t="shared" si="1"/>
        <v>11.033333333333333</v>
      </c>
      <c r="W69" s="34" t="str">
        <f t="shared" si="2"/>
        <v>D</v>
      </c>
      <c r="X69">
        <v>17.5</v>
      </c>
      <c r="Z69" s="33">
        <f>QuizzTDs!F59</f>
        <v>13.333333333333334</v>
      </c>
      <c r="AA69">
        <f t="shared" si="9"/>
        <v>16.666666666666668</v>
      </c>
      <c r="AB69" s="34" t="str">
        <f t="shared" si="4"/>
        <v>B</v>
      </c>
      <c r="AD69" t="s">
        <v>40</v>
      </c>
    </row>
    <row r="70" spans="1:30">
      <c r="A70" s="33">
        <v>32517419</v>
      </c>
      <c r="B70" s="33" t="s">
        <v>213</v>
      </c>
      <c r="C70" s="33" t="s">
        <v>214</v>
      </c>
      <c r="D70" s="33"/>
      <c r="E70" s="49" t="s">
        <v>215</v>
      </c>
      <c r="F70" s="18"/>
      <c r="G70" s="27"/>
      <c r="H70" s="75">
        <v>14.545454545454547</v>
      </c>
      <c r="I70" s="72">
        <v>9</v>
      </c>
      <c r="J70" s="45">
        <v>12</v>
      </c>
      <c r="K70">
        <f>0.2*H70+0.375*I70+0.375*J70</f>
        <v>10.78409090909091</v>
      </c>
      <c r="L70" s="33">
        <f>Quizz_Cours!J61</f>
        <v>16</v>
      </c>
      <c r="M70">
        <f>0.2*L70+0.8*K70</f>
        <v>11.827272727272728</v>
      </c>
      <c r="N70" s="34" t="str">
        <f t="shared" si="7"/>
        <v>D</v>
      </c>
      <c r="O70" s="14">
        <v>14</v>
      </c>
      <c r="P70" s="14">
        <v>14</v>
      </c>
      <c r="Q70" s="65">
        <v>13</v>
      </c>
      <c r="R70" s="67">
        <v>11</v>
      </c>
      <c r="S70" s="80">
        <v>12</v>
      </c>
      <c r="T70">
        <f>AVERAGE(O70:S70)</f>
        <v>12.8</v>
      </c>
      <c r="U70" s="72">
        <v>6.5</v>
      </c>
      <c r="V70">
        <f>0.5*T70+0.5*(U70*20/15)</f>
        <v>10.733333333333334</v>
      </c>
      <c r="W70" s="34" t="str">
        <f>IF(V70&gt;16.9999,"A",IF(V70&gt;14.9999,"B",IF(V70&gt;12.9999,"C",IF(V70&gt;10.9999,"D",IF(V70&gt;9.9999,"E",IF(V70&gt;7.9999,"Fx",IF(V70&gt;0,"F")))))))</f>
        <v>E</v>
      </c>
      <c r="X70">
        <v>6.5</v>
      </c>
      <c r="Z70" s="33">
        <f>QuizzTDs!F61</f>
        <v>14.666666666666666</v>
      </c>
      <c r="AA70">
        <f t="shared" si="9"/>
        <v>8.1333333333333329</v>
      </c>
      <c r="AB70" s="34" t="str">
        <f>IF(AA70&gt;16.9999,"A",IF(AA70&gt;14.9999,"B",IF(AA70&gt;12.9999,"C",IF(AA70&gt;10.9999,"D",IF(AA70&gt;9.9999,"E",IF(AA70&gt;7.9999,"Fx",IF(AA70&gt;0,"F")))))))</f>
        <v>Fx</v>
      </c>
      <c r="AD70" t="s">
        <v>44</v>
      </c>
    </row>
    <row r="71" spans="1:30" s="42" customFormat="1">
      <c r="A71" s="41">
        <v>32520013</v>
      </c>
      <c r="B71" s="41" t="s">
        <v>216</v>
      </c>
      <c r="C71" s="41" t="s">
        <v>217</v>
      </c>
      <c r="D71" s="41"/>
      <c r="E71" s="88" t="s">
        <v>218</v>
      </c>
      <c r="F71" s="43"/>
      <c r="G71" s="44"/>
      <c r="H71" s="42">
        <v>10.909090909090908</v>
      </c>
      <c r="I71" s="42">
        <v>5</v>
      </c>
      <c r="J71" s="42">
        <v>6.5</v>
      </c>
      <c r="K71" s="42">
        <f>0.2*H71+0.375*I71+0.375*J71</f>
        <v>6.4943181818181817</v>
      </c>
      <c r="L71" s="41">
        <f>Quizz_Cours!J62</f>
        <v>15.37142857142857</v>
      </c>
      <c r="M71" s="42">
        <f>0.2*L71+0.8*K71</f>
        <v>8.2697402597402601</v>
      </c>
      <c r="N71" s="89" t="str">
        <f t="shared" si="7"/>
        <v>Fx</v>
      </c>
      <c r="O71" s="94">
        <v>14</v>
      </c>
      <c r="P71" s="93">
        <v>12</v>
      </c>
      <c r="Q71" s="90">
        <v>10</v>
      </c>
      <c r="R71" s="90">
        <v>11</v>
      </c>
      <c r="S71" s="90">
        <v>11</v>
      </c>
      <c r="T71" s="42">
        <f>AVERAGE(O71:S71)</f>
        <v>11.6</v>
      </c>
      <c r="U71" s="42">
        <v>8</v>
      </c>
      <c r="V71" s="42">
        <f>0.5*T71+0.5*(U71*20/15)</f>
        <v>11.133333333333333</v>
      </c>
      <c r="W71" s="89" t="str">
        <f>IF(V71&gt;16.9999,"A",IF(V71&gt;14.9999,"B",IF(V71&gt;12.9999,"C",IF(V71&gt;10.9999,"D",IF(V71&gt;9.9999,"E",IF(V71&gt;7.9999,"Fx",IF(V71&gt;0,"F")))))))</f>
        <v>D</v>
      </c>
      <c r="X71" s="42">
        <v>9</v>
      </c>
      <c r="Z71" s="41">
        <f>QuizzTDs!F62</f>
        <v>13.333333333333334</v>
      </c>
      <c r="AA71" s="42">
        <f t="shared" si="9"/>
        <v>9.8666666666666671</v>
      </c>
      <c r="AB71" s="89" t="str">
        <f>IF(AA71&gt;16.9999,"A",IF(AA71&gt;14.9999,"B",IF(AA71&gt;12.9999,"C",IF(AA71&gt;10.9999,"D",IF(AA71&gt;9.9999,"E",IF(AA71&gt;7.9999,"Fx",IF(AA71&gt;0,"F")))))))</f>
        <v>Fx</v>
      </c>
      <c r="AD71" s="42" t="s">
        <v>59</v>
      </c>
    </row>
    <row r="72" spans="1:30" s="42" customFormat="1">
      <c r="A72" s="41">
        <v>32517024</v>
      </c>
      <c r="B72" s="41" t="s">
        <v>219</v>
      </c>
      <c r="C72" s="41" t="s">
        <v>220</v>
      </c>
      <c r="D72" s="41"/>
      <c r="E72" s="88" t="s">
        <v>221</v>
      </c>
      <c r="F72" s="43"/>
      <c r="G72" s="44"/>
      <c r="H72" s="42">
        <v>18.18181818181818</v>
      </c>
      <c r="I72" s="42">
        <v>10.5</v>
      </c>
      <c r="J72" s="42">
        <v>13.5</v>
      </c>
      <c r="K72" s="42">
        <f>0.2*H72+0.375*I72+0.375*J72</f>
        <v>12.636363636363637</v>
      </c>
      <c r="L72" s="41">
        <f>Quizz_Cours!J60</f>
        <v>17.714285714285715</v>
      </c>
      <c r="M72" s="42">
        <f>0.2*L72+0.8*K72</f>
        <v>13.651948051948052</v>
      </c>
      <c r="N72" s="89" t="str">
        <f t="shared" si="7"/>
        <v>C</v>
      </c>
      <c r="O72" s="93">
        <v>18</v>
      </c>
      <c r="P72" s="95">
        <v>18</v>
      </c>
      <c r="Q72" s="90">
        <v>16</v>
      </c>
      <c r="R72" s="95">
        <v>15</v>
      </c>
      <c r="S72" s="90">
        <v>15</v>
      </c>
      <c r="T72" s="42">
        <f>AVERAGE(O72:S72)</f>
        <v>16.399999999999999</v>
      </c>
      <c r="U72" s="42">
        <v>11</v>
      </c>
      <c r="V72" s="42">
        <f>0.5*T72+0.5*(U72*20/15)</f>
        <v>15.533333333333331</v>
      </c>
      <c r="W72" s="89" t="str">
        <f>IF(V72&gt;16.9999,"A",IF(V72&gt;14.9999,"B",IF(V72&gt;12.9999,"C",IF(V72&gt;10.9999,"D",IF(V72&gt;9.9999,"E",IF(V72&gt;7.9999,"Fx",IF(V72&gt;0,"F")))))))</f>
        <v>B</v>
      </c>
      <c r="X72" s="42">
        <v>11</v>
      </c>
      <c r="Z72" s="41">
        <f>QuizzTDs!F60</f>
        <v>13.333333333333334</v>
      </c>
      <c r="AA72" s="42">
        <f t="shared" si="9"/>
        <v>11.466666666666669</v>
      </c>
      <c r="AB72" s="89" t="str">
        <f>IF(AA72&gt;16.9999,"A",IF(AA72&gt;14.9999,"B",IF(AA72&gt;12.9999,"C",IF(AA72&gt;10.9999,"D",IF(AA72&gt;9.9999,"E",IF(AA72&gt;7.9999,"Fx",IF(AA72&gt;0,"F")))))))</f>
        <v>D</v>
      </c>
      <c r="AD72" s="42" t="s">
        <v>59</v>
      </c>
    </row>
    <row r="73" spans="1:30">
      <c r="A73" s="33">
        <v>32208484</v>
      </c>
      <c r="B73" s="33" t="s">
        <v>222</v>
      </c>
      <c r="C73" s="33" t="s">
        <v>95</v>
      </c>
      <c r="D73" s="33"/>
      <c r="E73" s="49" t="s">
        <v>223</v>
      </c>
      <c r="F73" s="18"/>
      <c r="G73" s="27"/>
      <c r="H73" s="75">
        <v>4.545454545454545</v>
      </c>
      <c r="I73" s="74">
        <v>18.5</v>
      </c>
      <c r="J73" s="45">
        <v>14.5</v>
      </c>
      <c r="K73">
        <f t="shared" si="5"/>
        <v>13.28409090909091</v>
      </c>
      <c r="L73" s="33">
        <f>Quizz_Cours!J63</f>
        <v>20</v>
      </c>
      <c r="M73">
        <f t="shared" si="6"/>
        <v>14.627272727272729</v>
      </c>
      <c r="N73" s="34" t="str">
        <f t="shared" si="7"/>
        <v>C</v>
      </c>
      <c r="O73" s="51">
        <v>14</v>
      </c>
      <c r="P73" s="62">
        <v>10</v>
      </c>
      <c r="Q73" s="67">
        <v>10</v>
      </c>
      <c r="R73" s="59">
        <v>11</v>
      </c>
      <c r="S73" s="67">
        <v>14</v>
      </c>
      <c r="T73">
        <f t="shared" si="8"/>
        <v>11.8</v>
      </c>
      <c r="U73" s="32">
        <v>7.5</v>
      </c>
      <c r="V73">
        <f t="shared" si="1"/>
        <v>10.9</v>
      </c>
      <c r="W73" s="34" t="str">
        <f t="shared" si="2"/>
        <v>E</v>
      </c>
      <c r="X73">
        <v>9.5</v>
      </c>
      <c r="Z73" s="33">
        <f>QuizzTDs!F63</f>
        <v>20</v>
      </c>
      <c r="AA73">
        <f t="shared" si="9"/>
        <v>11.600000000000001</v>
      </c>
      <c r="AB73" s="34" t="str">
        <f t="shared" si="4"/>
        <v>D</v>
      </c>
      <c r="AD73" t="s">
        <v>44</v>
      </c>
    </row>
    <row r="74" spans="1:30" s="42" customFormat="1">
      <c r="A74" s="41">
        <v>32519275</v>
      </c>
      <c r="B74" s="41" t="s">
        <v>224</v>
      </c>
      <c r="C74" s="41" t="s">
        <v>196</v>
      </c>
      <c r="D74" s="41"/>
      <c r="E74" s="88" t="s">
        <v>225</v>
      </c>
      <c r="F74" s="43"/>
      <c r="G74" s="44"/>
      <c r="H74" s="42">
        <v>2.7272727272727271</v>
      </c>
      <c r="I74" s="42">
        <v>9.5</v>
      </c>
      <c r="J74" s="42">
        <v>4</v>
      </c>
      <c r="K74" s="42">
        <f t="shared" si="5"/>
        <v>5.607954545454545</v>
      </c>
      <c r="L74" s="41">
        <f>Quizz_Cours!J64</f>
        <v>13.605714285714287</v>
      </c>
      <c r="M74" s="42">
        <f t="shared" si="6"/>
        <v>7.2075064935064939</v>
      </c>
      <c r="N74" s="89" t="str">
        <f t="shared" si="7"/>
        <v>F</v>
      </c>
      <c r="O74" s="90">
        <v>10</v>
      </c>
      <c r="P74" s="90">
        <v>11</v>
      </c>
      <c r="Q74" s="91">
        <v>12</v>
      </c>
      <c r="R74" s="95">
        <v>13</v>
      </c>
      <c r="S74" s="92">
        <v>14</v>
      </c>
      <c r="T74" s="42">
        <f t="shared" si="8"/>
        <v>12</v>
      </c>
      <c r="U74" s="42">
        <v>8.5</v>
      </c>
      <c r="V74" s="42">
        <f t="shared" si="1"/>
        <v>11.666666666666668</v>
      </c>
      <c r="W74" s="89" t="str">
        <f t="shared" si="2"/>
        <v>D</v>
      </c>
      <c r="X74" s="42">
        <v>7</v>
      </c>
      <c r="Z74" s="41">
        <f>QuizzTDs!F64</f>
        <v>14.666666666666666</v>
      </c>
      <c r="AA74" s="42">
        <f t="shared" si="9"/>
        <v>8.533333333333335</v>
      </c>
      <c r="AB74" s="89" t="str">
        <f t="shared" si="4"/>
        <v>Fx</v>
      </c>
      <c r="AD74" s="42" t="s">
        <v>51</v>
      </c>
    </row>
    <row r="75" spans="1:30">
      <c r="A75" s="33">
        <v>32517146</v>
      </c>
      <c r="B75" s="33" t="s">
        <v>226</v>
      </c>
      <c r="C75" s="33" t="s">
        <v>227</v>
      </c>
      <c r="D75" s="33"/>
      <c r="E75" s="49" t="s">
        <v>228</v>
      </c>
      <c r="F75" s="18"/>
      <c r="G75" s="27"/>
      <c r="H75" s="75">
        <v>13.181818181818182</v>
      </c>
      <c r="I75" s="72">
        <v>17.5</v>
      </c>
      <c r="J75" s="45">
        <v>9.5</v>
      </c>
      <c r="K75">
        <f t="shared" si="5"/>
        <v>12.761363636363637</v>
      </c>
      <c r="L75" s="33">
        <f>Quizz_Cours!J65</f>
        <v>17.142857142857142</v>
      </c>
      <c r="M75">
        <f t="shared" si="6"/>
        <v>13.63766233766234</v>
      </c>
      <c r="N75" s="34" t="str">
        <f t="shared" si="7"/>
        <v>C</v>
      </c>
      <c r="O75" s="17">
        <v>14</v>
      </c>
      <c r="P75" s="59">
        <v>11</v>
      </c>
      <c r="Q75" s="67">
        <v>15</v>
      </c>
      <c r="R75" s="59">
        <v>13</v>
      </c>
      <c r="S75" s="69">
        <v>14</v>
      </c>
      <c r="T75">
        <f t="shared" si="8"/>
        <v>13.4</v>
      </c>
      <c r="U75" s="72">
        <v>14</v>
      </c>
      <c r="V75">
        <f t="shared" si="1"/>
        <v>16.033333333333335</v>
      </c>
      <c r="W75" s="34" t="str">
        <f t="shared" si="2"/>
        <v>B</v>
      </c>
      <c r="X75">
        <v>15</v>
      </c>
      <c r="Z75" s="33">
        <f>QuizzTDs!F65</f>
        <v>16</v>
      </c>
      <c r="AA75">
        <f t="shared" si="9"/>
        <v>15.2</v>
      </c>
      <c r="AB75" s="34" t="str">
        <f t="shared" si="4"/>
        <v>B</v>
      </c>
      <c r="AD75" t="s">
        <v>108</v>
      </c>
    </row>
    <row r="76" spans="1:30">
      <c r="A76" s="33">
        <v>32518185</v>
      </c>
      <c r="B76" s="33" t="s">
        <v>229</v>
      </c>
      <c r="C76" s="33" t="s">
        <v>230</v>
      </c>
      <c r="D76" s="33"/>
      <c r="E76" s="49" t="s">
        <v>231</v>
      </c>
      <c r="F76" s="18"/>
      <c r="G76" s="27"/>
      <c r="H76" s="75">
        <v>10.909090909090908</v>
      </c>
      <c r="I76" s="72">
        <v>12</v>
      </c>
      <c r="J76" s="45">
        <v>11</v>
      </c>
      <c r="K76">
        <f t="shared" si="5"/>
        <v>10.806818181818182</v>
      </c>
      <c r="L76" s="33">
        <f>Quizz_Cours!J66</f>
        <v>17.714285714285715</v>
      </c>
      <c r="M76">
        <f t="shared" si="6"/>
        <v>12.188311688311689</v>
      </c>
      <c r="N76" s="34" t="str">
        <f t="shared" si="7"/>
        <v>D</v>
      </c>
      <c r="O76" s="53">
        <v>14</v>
      </c>
      <c r="P76" s="51">
        <v>13</v>
      </c>
      <c r="Q76" s="14">
        <v>11</v>
      </c>
      <c r="R76" s="14">
        <v>11</v>
      </c>
      <c r="S76" s="14">
        <v>10</v>
      </c>
      <c r="T76">
        <f t="shared" si="8"/>
        <v>11.8</v>
      </c>
      <c r="U76" s="72">
        <v>6.5</v>
      </c>
      <c r="V76">
        <f t="shared" ref="V76:V97" si="11">0.5*T76+0.5*(U76*20/15)</f>
        <v>10.233333333333334</v>
      </c>
      <c r="W76" s="34" t="str">
        <f t="shared" ref="W76:W117" si="12">IF(V76&gt;16.9999,"A",IF(V76&gt;14.9999,"B",IF(V76&gt;12.9999,"C",IF(V76&gt;10.9999,"D",IF(V76&gt;9.9999,"E",IF(V76&gt;7.9999,"Fx",IF(V76&gt;0,"F")))))))</f>
        <v>E</v>
      </c>
      <c r="X76">
        <v>18.5</v>
      </c>
      <c r="Z76" s="33">
        <f>QuizzTDs!F66</f>
        <v>14.666666666666666</v>
      </c>
      <c r="AA76">
        <f t="shared" ref="AA76:AA107" si="13">0.8*X76+0.2*Z76</f>
        <v>17.733333333333334</v>
      </c>
      <c r="AB76" s="34" t="str">
        <f t="shared" ref="AB76:AB117" si="14">IF(AA76&gt;16.9999,"A",IF(AA76&gt;14.9999,"B",IF(AA76&gt;12.9999,"C",IF(AA76&gt;10.9999,"D",IF(AA76&gt;9.9999,"E",IF(AA76&gt;7.9999,"Fx",IF(AA76&gt;0,"F")))))))</f>
        <v>A</v>
      </c>
      <c r="AD76" t="s">
        <v>40</v>
      </c>
    </row>
    <row r="77" spans="1:30" s="42" customFormat="1">
      <c r="A77" s="41">
        <v>32516992</v>
      </c>
      <c r="B77" s="41" t="s">
        <v>232</v>
      </c>
      <c r="C77" s="41" t="s">
        <v>233</v>
      </c>
      <c r="D77" s="41"/>
      <c r="E77" s="88" t="s">
        <v>234</v>
      </c>
      <c r="F77" s="43"/>
      <c r="G77" s="44"/>
      <c r="H77" s="42">
        <v>8.1818181818181817</v>
      </c>
      <c r="I77" s="42">
        <v>10</v>
      </c>
      <c r="J77" s="42">
        <v>14</v>
      </c>
      <c r="K77" s="42">
        <f t="shared" ref="K77:K117" si="15">0.2*H77+0.375*I77+0.375*J77</f>
        <v>10.636363636363637</v>
      </c>
      <c r="L77" s="41">
        <f>Quizz_Cours!J67</f>
        <v>18</v>
      </c>
      <c r="M77" s="42">
        <f t="shared" ref="M77:M117" si="16">0.2*L77+0.8*K77</f>
        <v>12.109090909090909</v>
      </c>
      <c r="N77" s="89" t="str">
        <f t="shared" ref="N77:N108" si="17">IF(M77&gt;16.9999,"A",IF(M77&gt;14.9999,"B",IF(M77&gt;12.9999,"C",IF(M77&gt;10.9999,"D",IF(M77&gt;9.9999,"E",IF(M77&gt;7.9999,"Fx",IF(M77&gt;0,"F")))))))</f>
        <v>D</v>
      </c>
      <c r="O77" s="90">
        <v>10.5</v>
      </c>
      <c r="P77" s="95">
        <v>14</v>
      </c>
      <c r="Q77" s="95">
        <v>16</v>
      </c>
      <c r="R77" s="95">
        <v>16</v>
      </c>
      <c r="S77" s="92">
        <v>13</v>
      </c>
      <c r="T77" s="42">
        <f t="shared" ref="T77:T116" si="18">AVERAGE(O77:S77)</f>
        <v>13.9</v>
      </c>
      <c r="U77" s="42">
        <v>8.5</v>
      </c>
      <c r="V77" s="42">
        <f t="shared" si="11"/>
        <v>12.616666666666667</v>
      </c>
      <c r="W77" s="89" t="str">
        <f t="shared" si="12"/>
        <v>D</v>
      </c>
      <c r="X77" s="42">
        <v>10</v>
      </c>
      <c r="Z77" s="41">
        <f>QuizzTDs!F67</f>
        <v>9.3333333333333339</v>
      </c>
      <c r="AA77" s="42">
        <f t="shared" si="13"/>
        <v>9.8666666666666671</v>
      </c>
      <c r="AB77" s="89" t="str">
        <f t="shared" si="14"/>
        <v>Fx</v>
      </c>
      <c r="AD77" s="42" t="s">
        <v>59</v>
      </c>
    </row>
    <row r="78" spans="1:30">
      <c r="A78" s="33">
        <v>32516990</v>
      </c>
      <c r="B78" s="33" t="s">
        <v>235</v>
      </c>
      <c r="C78" s="33" t="s">
        <v>196</v>
      </c>
      <c r="D78" s="33"/>
      <c r="E78" s="49" t="s">
        <v>236</v>
      </c>
      <c r="F78" s="18"/>
      <c r="G78" s="27"/>
      <c r="H78" s="75">
        <v>13.636363636363635</v>
      </c>
      <c r="I78" s="72">
        <v>7</v>
      </c>
      <c r="J78" s="45">
        <v>11.5</v>
      </c>
      <c r="K78">
        <f t="shared" si="15"/>
        <v>9.6647727272727266</v>
      </c>
      <c r="L78" s="33">
        <f>Quizz_Cours!J68</f>
        <v>18.857142857142858</v>
      </c>
      <c r="M78">
        <f t="shared" si="16"/>
        <v>11.503246753246753</v>
      </c>
      <c r="N78" s="34" t="str">
        <f t="shared" si="17"/>
        <v>D</v>
      </c>
      <c r="O78" s="51">
        <v>18</v>
      </c>
      <c r="P78" s="62">
        <v>12.5</v>
      </c>
      <c r="Q78" s="68">
        <v>16</v>
      </c>
      <c r="R78" s="59">
        <v>17</v>
      </c>
      <c r="S78" s="67">
        <v>11</v>
      </c>
      <c r="T78">
        <f t="shared" si="18"/>
        <v>14.9</v>
      </c>
      <c r="U78" s="72">
        <v>8.5</v>
      </c>
      <c r="V78">
        <f t="shared" si="11"/>
        <v>13.116666666666667</v>
      </c>
      <c r="W78" s="34" t="str">
        <f t="shared" si="12"/>
        <v>C</v>
      </c>
      <c r="X78">
        <v>9.5</v>
      </c>
      <c r="Z78" s="33">
        <f>QuizzTDs!F68</f>
        <v>16</v>
      </c>
      <c r="AA78">
        <f t="shared" si="13"/>
        <v>10.8</v>
      </c>
      <c r="AB78" s="34" t="str">
        <f t="shared" si="14"/>
        <v>E</v>
      </c>
      <c r="AD78" t="s">
        <v>44</v>
      </c>
    </row>
    <row r="79" spans="1:30">
      <c r="A79" s="33">
        <v>32517576</v>
      </c>
      <c r="B79" s="33" t="s">
        <v>237</v>
      </c>
      <c r="C79" s="33" t="s">
        <v>238</v>
      </c>
      <c r="D79" s="33"/>
      <c r="E79" s="49" t="s">
        <v>239</v>
      </c>
      <c r="F79" s="18"/>
      <c r="G79" s="27"/>
      <c r="H79" s="75">
        <v>13.181818181818182</v>
      </c>
      <c r="I79" s="72">
        <v>9</v>
      </c>
      <c r="J79" s="45">
        <v>9</v>
      </c>
      <c r="K79">
        <f t="shared" si="15"/>
        <v>9.3863636363636367</v>
      </c>
      <c r="L79" s="33">
        <f>Quizz_Cours!J69</f>
        <v>18.857142857142858</v>
      </c>
      <c r="M79">
        <f t="shared" si="16"/>
        <v>11.280519480519482</v>
      </c>
      <c r="N79" s="34" t="str">
        <f t="shared" si="17"/>
        <v>D</v>
      </c>
      <c r="O79" s="14">
        <v>12</v>
      </c>
      <c r="P79" s="14">
        <v>14</v>
      </c>
      <c r="Q79" s="65">
        <v>12</v>
      </c>
      <c r="R79" s="68">
        <v>14</v>
      </c>
      <c r="S79" s="80">
        <v>14</v>
      </c>
      <c r="T79">
        <f t="shared" si="18"/>
        <v>13.2</v>
      </c>
      <c r="U79" s="72">
        <v>10.5</v>
      </c>
      <c r="V79">
        <f t="shared" si="11"/>
        <v>13.6</v>
      </c>
      <c r="W79" s="34" t="str">
        <f t="shared" si="12"/>
        <v>C</v>
      </c>
      <c r="X79">
        <v>11.5</v>
      </c>
      <c r="Z79" s="33">
        <f>QuizzTDs!F69</f>
        <v>17.333333333333332</v>
      </c>
      <c r="AA79">
        <f t="shared" si="13"/>
        <v>12.666666666666668</v>
      </c>
      <c r="AB79" s="34" t="str">
        <f t="shared" si="14"/>
        <v>D</v>
      </c>
      <c r="AD79" t="s">
        <v>44</v>
      </c>
    </row>
    <row r="80" spans="1:30">
      <c r="A80" s="33">
        <v>32516991</v>
      </c>
      <c r="B80" s="33" t="s">
        <v>240</v>
      </c>
      <c r="C80" s="33" t="s">
        <v>241</v>
      </c>
      <c r="D80" s="33"/>
      <c r="E80" s="49" t="s">
        <v>242</v>
      </c>
      <c r="F80" s="18"/>
      <c r="G80" s="27"/>
      <c r="H80" s="75">
        <v>13.181818181818182</v>
      </c>
      <c r="I80" s="72">
        <v>11.5</v>
      </c>
      <c r="J80" s="45">
        <v>14.5</v>
      </c>
      <c r="K80">
        <f t="shared" si="15"/>
        <v>12.386363636363637</v>
      </c>
      <c r="L80" s="33">
        <f>Quizz_Cours!J70</f>
        <v>17.714285714285715</v>
      </c>
      <c r="M80">
        <f t="shared" si="16"/>
        <v>13.451948051948053</v>
      </c>
      <c r="N80" s="34" t="str">
        <f t="shared" si="17"/>
        <v>C</v>
      </c>
      <c r="O80" s="54">
        <v>18</v>
      </c>
      <c r="P80" s="51">
        <v>13</v>
      </c>
      <c r="Q80" s="14">
        <v>13</v>
      </c>
      <c r="R80" s="14">
        <v>12</v>
      </c>
      <c r="S80" s="14">
        <v>14</v>
      </c>
      <c r="T80">
        <f t="shared" si="18"/>
        <v>14</v>
      </c>
      <c r="U80" s="32">
        <v>7</v>
      </c>
      <c r="V80">
        <f t="shared" si="11"/>
        <v>11.666666666666668</v>
      </c>
      <c r="W80" s="34" t="str">
        <f t="shared" si="12"/>
        <v>D</v>
      </c>
      <c r="X80">
        <v>14.5</v>
      </c>
      <c r="Y80" s="48"/>
      <c r="Z80" s="33">
        <f>QuizzTDs!F70</f>
        <v>12</v>
      </c>
      <c r="AA80">
        <f t="shared" si="13"/>
        <v>14.000000000000002</v>
      </c>
      <c r="AB80" s="34" t="str">
        <f t="shared" si="14"/>
        <v>C</v>
      </c>
      <c r="AD80" t="s">
        <v>44</v>
      </c>
    </row>
    <row r="81" spans="1:31" s="42" customFormat="1">
      <c r="A81" s="41">
        <v>32229578</v>
      </c>
      <c r="B81" s="41" t="s">
        <v>243</v>
      </c>
      <c r="C81" s="41" t="s">
        <v>244</v>
      </c>
      <c r="D81" s="41"/>
      <c r="E81" s="88" t="s">
        <v>245</v>
      </c>
      <c r="F81" s="43"/>
      <c r="G81" s="44"/>
      <c r="H81" s="42">
        <v>9.5454545454545467</v>
      </c>
      <c r="I81" s="42">
        <v>4</v>
      </c>
      <c r="J81" s="42">
        <v>13</v>
      </c>
      <c r="K81" s="42">
        <f t="shared" si="15"/>
        <v>8.2840909090909101</v>
      </c>
      <c r="L81" s="41">
        <f>Quizz_Cours!J71</f>
        <v>19.428571428571427</v>
      </c>
      <c r="M81" s="42">
        <f t="shared" si="16"/>
        <v>10.512987012987015</v>
      </c>
      <c r="N81" s="89" t="str">
        <f t="shared" si="17"/>
        <v>E</v>
      </c>
      <c r="O81" s="90">
        <v>10</v>
      </c>
      <c r="P81" s="95">
        <v>10</v>
      </c>
      <c r="Q81" s="95">
        <v>14</v>
      </c>
      <c r="R81" s="95">
        <v>13</v>
      </c>
      <c r="S81" s="90">
        <v>9</v>
      </c>
      <c r="T81" s="42">
        <f t="shared" si="18"/>
        <v>11.2</v>
      </c>
      <c r="U81" s="42">
        <v>5.5</v>
      </c>
      <c r="V81" s="42">
        <f t="shared" si="11"/>
        <v>9.2666666666666657</v>
      </c>
      <c r="W81" s="89" t="str">
        <f>IF(V81&gt;16.9999,"A",IF(V81&gt;14.9999,"B",IF(V81&gt;12.9999,"C",IF(V81&gt;10.9999,"D",IF(V81&gt;9.9999,"E",IF(V81&gt;7.9999,"Fx",IF(V81&gt;0,"F")))))))</f>
        <v>Fx</v>
      </c>
      <c r="X81" s="42">
        <v>15</v>
      </c>
      <c r="Z81" s="41">
        <f>QuizzTDs!F71</f>
        <v>14.666666666666666</v>
      </c>
      <c r="AA81" s="42">
        <f t="shared" si="13"/>
        <v>14.933333333333334</v>
      </c>
      <c r="AB81" s="89" t="str">
        <f t="shared" si="14"/>
        <v>C</v>
      </c>
      <c r="AD81" s="42" t="s">
        <v>59</v>
      </c>
    </row>
    <row r="82" spans="1:31" s="42" customFormat="1">
      <c r="A82" s="41">
        <v>32517581</v>
      </c>
      <c r="B82" s="41" t="s">
        <v>243</v>
      </c>
      <c r="C82" s="41" t="s">
        <v>112</v>
      </c>
      <c r="D82" s="41"/>
      <c r="E82" s="88" t="s">
        <v>246</v>
      </c>
      <c r="F82" s="43"/>
      <c r="G82" s="44"/>
      <c r="H82" s="42">
        <v>6.8181818181818175</v>
      </c>
      <c r="I82" s="42">
        <v>9.5</v>
      </c>
      <c r="J82" s="42">
        <v>11.5</v>
      </c>
      <c r="K82" s="42">
        <f t="shared" si="15"/>
        <v>9.2386363636363633</v>
      </c>
      <c r="L82" s="41">
        <f>Quizz_Cours!J72</f>
        <v>15.331428571428571</v>
      </c>
      <c r="M82" s="42">
        <f t="shared" si="16"/>
        <v>10.457194805194804</v>
      </c>
      <c r="N82" s="89" t="str">
        <f t="shared" si="17"/>
        <v>E</v>
      </c>
      <c r="O82" s="93" t="s">
        <v>55</v>
      </c>
      <c r="P82" s="96">
        <v>17.5</v>
      </c>
      <c r="Q82" s="95">
        <v>16</v>
      </c>
      <c r="R82" s="91">
        <v>17</v>
      </c>
      <c r="S82" s="90">
        <v>12</v>
      </c>
      <c r="T82" s="42">
        <f t="shared" si="18"/>
        <v>15.625</v>
      </c>
      <c r="U82" s="42">
        <v>11</v>
      </c>
      <c r="V82" s="42">
        <f t="shared" si="11"/>
        <v>15.145833333333332</v>
      </c>
      <c r="W82" s="89" t="str">
        <f t="shared" si="12"/>
        <v>B</v>
      </c>
      <c r="X82" s="42">
        <v>7.5</v>
      </c>
      <c r="Z82" s="41">
        <f>QuizzTDs!F72</f>
        <v>14.666666666666666</v>
      </c>
      <c r="AA82" s="42">
        <f t="shared" si="13"/>
        <v>8.9333333333333336</v>
      </c>
      <c r="AB82" s="89" t="str">
        <f t="shared" si="14"/>
        <v>Fx</v>
      </c>
      <c r="AD82" s="42" t="s">
        <v>59</v>
      </c>
    </row>
    <row r="83" spans="1:31" s="42" customFormat="1">
      <c r="A83" s="41">
        <v>32517991</v>
      </c>
      <c r="B83" s="41" t="s">
        <v>247</v>
      </c>
      <c r="C83" s="41" t="s">
        <v>214</v>
      </c>
      <c r="D83" s="41"/>
      <c r="E83" s="88" t="s">
        <v>248</v>
      </c>
      <c r="F83" s="43"/>
      <c r="G83" s="44"/>
      <c r="H83" s="42">
        <v>10.909090909090908</v>
      </c>
      <c r="I83" s="42">
        <v>10</v>
      </c>
      <c r="J83" s="42">
        <v>12.5</v>
      </c>
      <c r="K83" s="42">
        <f t="shared" si="15"/>
        <v>10.619318181818182</v>
      </c>
      <c r="L83" s="41">
        <f>Quizz_Cours!J73</f>
        <v>17.714285714285715</v>
      </c>
      <c r="M83" s="42">
        <f t="shared" si="16"/>
        <v>12.038311688311689</v>
      </c>
      <c r="N83" s="89" t="str">
        <f t="shared" si="17"/>
        <v>D</v>
      </c>
      <c r="O83" s="93" t="s">
        <v>55</v>
      </c>
      <c r="P83" s="93" t="s">
        <v>55</v>
      </c>
      <c r="Q83" s="90">
        <v>15</v>
      </c>
      <c r="R83" s="90">
        <v>15</v>
      </c>
      <c r="S83" s="90">
        <v>14</v>
      </c>
      <c r="T83" s="42">
        <f t="shared" si="18"/>
        <v>14.666666666666666</v>
      </c>
      <c r="U83" s="42">
        <v>6</v>
      </c>
      <c r="V83" s="42">
        <f t="shared" si="11"/>
        <v>11.333333333333332</v>
      </c>
      <c r="W83" s="89" t="str">
        <f t="shared" si="12"/>
        <v>D</v>
      </c>
      <c r="X83" s="42">
        <v>8.5</v>
      </c>
      <c r="Z83" s="41">
        <f>QuizzTDs!F73</f>
        <v>13.333333333333334</v>
      </c>
      <c r="AA83" s="42">
        <f t="shared" si="13"/>
        <v>9.4666666666666686</v>
      </c>
      <c r="AB83" s="89" t="str">
        <f t="shared" si="14"/>
        <v>Fx</v>
      </c>
      <c r="AD83" s="42" t="s">
        <v>59</v>
      </c>
    </row>
    <row r="84" spans="1:31" s="42" customFormat="1">
      <c r="A84" s="41">
        <v>32517047</v>
      </c>
      <c r="B84" s="41" t="s">
        <v>249</v>
      </c>
      <c r="C84" s="41" t="s">
        <v>127</v>
      </c>
      <c r="D84" s="41"/>
      <c r="E84" s="88" t="s">
        <v>250</v>
      </c>
      <c r="F84" s="43"/>
      <c r="G84" s="44"/>
      <c r="H84" s="42">
        <v>7.2727272727272734</v>
      </c>
      <c r="I84" s="42">
        <v>6.5</v>
      </c>
      <c r="J84" s="42">
        <v>7</v>
      </c>
      <c r="K84" s="42">
        <f t="shared" si="15"/>
        <v>6.517045454545455</v>
      </c>
      <c r="L84" s="41">
        <f>Quizz_Cours!J74</f>
        <v>17.525714285714287</v>
      </c>
      <c r="M84" s="42">
        <f t="shared" si="16"/>
        <v>8.7187792207792221</v>
      </c>
      <c r="N84" s="89" t="str">
        <f t="shared" si="17"/>
        <v>Fx</v>
      </c>
      <c r="O84" s="90">
        <v>14</v>
      </c>
      <c r="P84" s="90">
        <v>12</v>
      </c>
      <c r="Q84" s="91">
        <v>10</v>
      </c>
      <c r="R84" s="95">
        <v>14</v>
      </c>
      <c r="S84" s="92">
        <v>14</v>
      </c>
      <c r="T84" s="42">
        <f t="shared" si="18"/>
        <v>12.8</v>
      </c>
      <c r="U84" s="42">
        <v>9</v>
      </c>
      <c r="V84" s="42">
        <f t="shared" si="11"/>
        <v>12.4</v>
      </c>
      <c r="W84" s="89" t="str">
        <f t="shared" si="12"/>
        <v>D</v>
      </c>
      <c r="X84" s="42">
        <v>6.5</v>
      </c>
      <c r="Z84" s="41">
        <f>QuizzTDs!F74</f>
        <v>12</v>
      </c>
      <c r="AA84" s="42">
        <f t="shared" si="13"/>
        <v>7.6000000000000005</v>
      </c>
      <c r="AB84" s="89" t="str">
        <f t="shared" si="14"/>
        <v>F</v>
      </c>
      <c r="AD84" s="42" t="s">
        <v>51</v>
      </c>
    </row>
    <row r="85" spans="1:31">
      <c r="A85" s="33">
        <v>32517115</v>
      </c>
      <c r="B85" s="33" t="s">
        <v>251</v>
      </c>
      <c r="C85" s="33" t="s">
        <v>252</v>
      </c>
      <c r="D85" s="33"/>
      <c r="E85" s="49" t="s">
        <v>253</v>
      </c>
      <c r="F85" s="18"/>
      <c r="G85" s="27"/>
      <c r="H85" s="75">
        <v>9.0909090909090899</v>
      </c>
      <c r="I85" s="72">
        <v>12.5</v>
      </c>
      <c r="J85" s="45">
        <v>13.5</v>
      </c>
      <c r="K85">
        <f t="shared" si="15"/>
        <v>11.568181818181818</v>
      </c>
      <c r="L85" s="33">
        <f>Quizz_Cours!J75</f>
        <v>16.571428571428573</v>
      </c>
      <c r="M85">
        <f t="shared" si="16"/>
        <v>12.568831168831171</v>
      </c>
      <c r="N85" s="34" t="str">
        <f t="shared" si="17"/>
        <v>D</v>
      </c>
      <c r="O85" s="17">
        <v>14.5</v>
      </c>
      <c r="P85" s="59">
        <v>13</v>
      </c>
      <c r="Q85" s="68">
        <v>17</v>
      </c>
      <c r="R85" s="59">
        <v>15</v>
      </c>
      <c r="S85" s="67">
        <v>10</v>
      </c>
      <c r="T85">
        <f t="shared" si="18"/>
        <v>13.9</v>
      </c>
      <c r="U85" s="72">
        <v>12</v>
      </c>
      <c r="V85">
        <f t="shared" si="11"/>
        <v>14.95</v>
      </c>
      <c r="W85" s="34" t="str">
        <f t="shared" si="12"/>
        <v>C</v>
      </c>
      <c r="X85">
        <v>18</v>
      </c>
      <c r="Y85" s="48"/>
      <c r="Z85" s="33">
        <f>QuizzTDs!F75</f>
        <v>13.333333333333334</v>
      </c>
      <c r="AA85">
        <f t="shared" si="13"/>
        <v>17.066666666666666</v>
      </c>
      <c r="AB85" s="34" t="str">
        <f t="shared" si="14"/>
        <v>A</v>
      </c>
      <c r="AD85" t="s">
        <v>40</v>
      </c>
    </row>
    <row r="86" spans="1:31" s="42" customFormat="1">
      <c r="A86" s="41">
        <v>32517070</v>
      </c>
      <c r="B86" s="41" t="s">
        <v>254</v>
      </c>
      <c r="C86" s="41" t="s">
        <v>255</v>
      </c>
      <c r="D86" s="41"/>
      <c r="E86" s="88" t="s">
        <v>256</v>
      </c>
      <c r="F86" s="43"/>
      <c r="G86" s="44"/>
      <c r="H86" s="42">
        <v>10</v>
      </c>
      <c r="I86" s="42">
        <v>12</v>
      </c>
      <c r="J86" s="42">
        <v>6.5</v>
      </c>
      <c r="K86" s="42">
        <f t="shared" si="15"/>
        <v>8.9375</v>
      </c>
      <c r="L86" s="41">
        <f>Quizz_Cours!J76</f>
        <v>12.188571428571427</v>
      </c>
      <c r="M86" s="42">
        <f t="shared" si="16"/>
        <v>9.5877142857142861</v>
      </c>
      <c r="N86" s="89" t="str">
        <f t="shared" si="17"/>
        <v>Fx</v>
      </c>
      <c r="O86" s="93">
        <v>15</v>
      </c>
      <c r="P86" s="95">
        <v>16.5</v>
      </c>
      <c r="Q86" s="95">
        <v>14</v>
      </c>
      <c r="R86" s="95">
        <v>13</v>
      </c>
      <c r="S86" s="92">
        <v>6</v>
      </c>
      <c r="T86" s="42">
        <f t="shared" si="18"/>
        <v>12.9</v>
      </c>
      <c r="U86" s="42">
        <v>10</v>
      </c>
      <c r="V86" s="42">
        <f t="shared" si="11"/>
        <v>13.116666666666667</v>
      </c>
      <c r="W86" s="89" t="str">
        <f t="shared" si="12"/>
        <v>C</v>
      </c>
      <c r="X86" s="42">
        <v>4.5</v>
      </c>
      <c r="Z86" s="41">
        <f>QuizzTDs!F76</f>
        <v>14.666666666666666</v>
      </c>
      <c r="AA86" s="42">
        <f t="shared" si="13"/>
        <v>6.5333333333333332</v>
      </c>
      <c r="AB86" s="89" t="str">
        <f t="shared" si="14"/>
        <v>F</v>
      </c>
      <c r="AD86" s="42" t="s">
        <v>51</v>
      </c>
    </row>
    <row r="87" spans="1:31">
      <c r="A87" s="33">
        <v>32429247</v>
      </c>
      <c r="B87" s="33" t="s">
        <v>257</v>
      </c>
      <c r="C87" s="33" t="s">
        <v>258</v>
      </c>
      <c r="D87" s="33"/>
      <c r="E87" s="49" t="s">
        <v>259</v>
      </c>
      <c r="F87" s="18"/>
      <c r="G87" s="27"/>
      <c r="H87" s="75">
        <v>11.818181818181818</v>
      </c>
      <c r="I87" s="72">
        <v>12</v>
      </c>
      <c r="J87" s="45">
        <v>10.5</v>
      </c>
      <c r="K87">
        <f t="shared" si="15"/>
        <v>10.801136363636363</v>
      </c>
      <c r="L87" s="33">
        <f>Quizz_Cours!J77</f>
        <v>17.485714285714288</v>
      </c>
      <c r="M87">
        <f t="shared" si="16"/>
        <v>12.138051948051949</v>
      </c>
      <c r="N87" s="34" t="str">
        <f t="shared" si="17"/>
        <v>D</v>
      </c>
      <c r="O87" s="14">
        <v>15</v>
      </c>
      <c r="P87" s="14">
        <v>13</v>
      </c>
      <c r="Q87" s="65">
        <v>14</v>
      </c>
      <c r="R87" s="68">
        <v>12</v>
      </c>
      <c r="S87" s="80">
        <v>11</v>
      </c>
      <c r="T87">
        <f t="shared" si="18"/>
        <v>13</v>
      </c>
      <c r="U87" s="72">
        <v>6</v>
      </c>
      <c r="V87">
        <f t="shared" si="11"/>
        <v>10.5</v>
      </c>
      <c r="W87" s="34" t="str">
        <f t="shared" si="12"/>
        <v>E</v>
      </c>
      <c r="X87">
        <v>13</v>
      </c>
      <c r="Y87" s="47"/>
      <c r="Z87" s="33">
        <f>QuizzTDs!F77</f>
        <v>17.333333333333332</v>
      </c>
      <c r="AA87">
        <f t="shared" si="13"/>
        <v>13.866666666666667</v>
      </c>
      <c r="AB87" s="34" t="str">
        <f t="shared" si="14"/>
        <v>C</v>
      </c>
      <c r="AD87" t="s">
        <v>44</v>
      </c>
    </row>
    <row r="88" spans="1:31" s="42" customFormat="1">
      <c r="A88" s="41">
        <v>32517213</v>
      </c>
      <c r="B88" s="41" t="s">
        <v>260</v>
      </c>
      <c r="C88" s="41" t="s">
        <v>261</v>
      </c>
      <c r="D88" s="41"/>
      <c r="E88" s="88" t="s">
        <v>262</v>
      </c>
      <c r="F88" s="43"/>
      <c r="G88" s="44"/>
      <c r="H88" s="42">
        <v>6.3636363636363633</v>
      </c>
      <c r="I88" s="42">
        <v>7</v>
      </c>
      <c r="J88" s="42">
        <v>8.5</v>
      </c>
      <c r="K88" s="42">
        <f t="shared" si="15"/>
        <v>7.0852272727272725</v>
      </c>
      <c r="L88" s="41">
        <f>Quizz_Cours!J78</f>
        <v>17.142857142857142</v>
      </c>
      <c r="M88" s="42">
        <f t="shared" si="16"/>
        <v>9.0967532467532468</v>
      </c>
      <c r="N88" s="89" t="str">
        <f t="shared" si="17"/>
        <v>Fx</v>
      </c>
      <c r="O88" s="93">
        <v>11</v>
      </c>
      <c r="P88" s="93">
        <v>14</v>
      </c>
      <c r="Q88" s="90">
        <v>13</v>
      </c>
      <c r="R88" s="90">
        <v>12</v>
      </c>
      <c r="S88" s="90">
        <v>18</v>
      </c>
      <c r="T88" s="42">
        <f t="shared" si="18"/>
        <v>13.6</v>
      </c>
      <c r="U88" s="42">
        <v>9</v>
      </c>
      <c r="V88" s="42">
        <f t="shared" si="11"/>
        <v>12.8</v>
      </c>
      <c r="W88" s="89" t="str">
        <f t="shared" si="12"/>
        <v>D</v>
      </c>
      <c r="X88" s="42">
        <v>3.5</v>
      </c>
      <c r="Z88" s="41">
        <f>QuizzTDs!F78</f>
        <v>20</v>
      </c>
      <c r="AA88" s="42">
        <f t="shared" si="13"/>
        <v>6.8000000000000007</v>
      </c>
      <c r="AB88" s="89" t="str">
        <f t="shared" si="14"/>
        <v>F</v>
      </c>
      <c r="AD88" s="42" t="s">
        <v>51</v>
      </c>
    </row>
    <row r="89" spans="1:31">
      <c r="A89" s="33">
        <v>32517720</v>
      </c>
      <c r="B89" s="33" t="s">
        <v>263</v>
      </c>
      <c r="C89" s="33" t="s">
        <v>264</v>
      </c>
      <c r="D89" s="33"/>
      <c r="E89" s="49" t="s">
        <v>265</v>
      </c>
      <c r="F89" s="19"/>
      <c r="G89" s="27"/>
      <c r="H89" s="75">
        <v>12.727272727272727</v>
      </c>
      <c r="I89" s="72">
        <v>14</v>
      </c>
      <c r="J89" s="45">
        <v>16</v>
      </c>
      <c r="K89">
        <f t="shared" si="15"/>
        <v>13.795454545454545</v>
      </c>
      <c r="L89" s="33">
        <f>Quizz_Cours!J79</f>
        <v>18.285714285714285</v>
      </c>
      <c r="M89">
        <f t="shared" si="16"/>
        <v>14.693506493506494</v>
      </c>
      <c r="N89" s="34" t="str">
        <f t="shared" si="17"/>
        <v>C</v>
      </c>
      <c r="O89" s="17">
        <v>15.5</v>
      </c>
      <c r="P89" s="59">
        <v>15</v>
      </c>
      <c r="Q89" s="68">
        <v>13</v>
      </c>
      <c r="R89" s="79">
        <v>14</v>
      </c>
      <c r="S89" s="67">
        <v>8</v>
      </c>
      <c r="T89">
        <f t="shared" si="18"/>
        <v>13.1</v>
      </c>
      <c r="U89" s="32">
        <v>10</v>
      </c>
      <c r="V89">
        <f t="shared" si="11"/>
        <v>13.216666666666667</v>
      </c>
      <c r="W89" s="34" t="str">
        <f t="shared" si="12"/>
        <v>C</v>
      </c>
      <c r="X89">
        <v>13.5</v>
      </c>
      <c r="Z89" s="33">
        <f>QuizzTDs!F79</f>
        <v>14.666666666666666</v>
      </c>
      <c r="AA89">
        <f t="shared" si="13"/>
        <v>13.733333333333334</v>
      </c>
      <c r="AB89" s="34" t="str">
        <f t="shared" si="14"/>
        <v>C</v>
      </c>
      <c r="AD89" t="s">
        <v>40</v>
      </c>
    </row>
    <row r="90" spans="1:31" s="42" customFormat="1">
      <c r="A90" s="41">
        <v>32517034</v>
      </c>
      <c r="B90" s="41" t="s">
        <v>266</v>
      </c>
      <c r="C90" s="41" t="s">
        <v>267</v>
      </c>
      <c r="D90" s="41"/>
      <c r="E90" s="88" t="s">
        <v>268</v>
      </c>
      <c r="F90" s="99"/>
      <c r="G90" s="44"/>
      <c r="H90" s="42">
        <v>7.2727272727272734</v>
      </c>
      <c r="I90" s="42">
        <v>8.5</v>
      </c>
      <c r="J90" s="42">
        <v>10</v>
      </c>
      <c r="K90" s="42">
        <f t="shared" si="15"/>
        <v>8.392045454545455</v>
      </c>
      <c r="L90" s="41">
        <f>Quizz_Cours!J80</f>
        <v>15.142857142857142</v>
      </c>
      <c r="M90" s="42">
        <f t="shared" si="16"/>
        <v>9.7422077922077932</v>
      </c>
      <c r="N90" s="89" t="str">
        <f t="shared" si="17"/>
        <v>Fx</v>
      </c>
      <c r="O90" s="93">
        <v>15</v>
      </c>
      <c r="P90" s="95">
        <v>15</v>
      </c>
      <c r="Q90" s="90">
        <v>15</v>
      </c>
      <c r="R90" s="95">
        <v>15</v>
      </c>
      <c r="S90" s="90">
        <v>9</v>
      </c>
      <c r="T90" s="42">
        <f t="shared" si="18"/>
        <v>13.8</v>
      </c>
      <c r="U90" s="42">
        <v>9.5</v>
      </c>
      <c r="V90" s="42">
        <f t="shared" si="11"/>
        <v>13.233333333333334</v>
      </c>
      <c r="W90" s="89" t="str">
        <f t="shared" si="12"/>
        <v>C</v>
      </c>
      <c r="X90" s="42">
        <v>9</v>
      </c>
      <c r="Z90" s="41">
        <f>QuizzTDs!F80</f>
        <v>12</v>
      </c>
      <c r="AA90" s="42">
        <f t="shared" si="13"/>
        <v>9.6000000000000014</v>
      </c>
      <c r="AB90" s="89" t="str">
        <f t="shared" si="14"/>
        <v>Fx</v>
      </c>
      <c r="AD90" s="42" t="s">
        <v>59</v>
      </c>
    </row>
    <row r="91" spans="1:31">
      <c r="A91" s="33">
        <v>32519980</v>
      </c>
      <c r="B91" s="33" t="s">
        <v>269</v>
      </c>
      <c r="C91" s="33" t="s">
        <v>270</v>
      </c>
      <c r="D91" s="33"/>
      <c r="E91" s="49" t="s">
        <v>271</v>
      </c>
      <c r="F91" s="18"/>
      <c r="G91" s="27"/>
      <c r="H91" s="75">
        <v>12.272727272727273</v>
      </c>
      <c r="I91" s="72">
        <v>8.5</v>
      </c>
      <c r="J91" s="45">
        <v>9.5</v>
      </c>
      <c r="K91">
        <f t="shared" si="15"/>
        <v>9.204545454545455</v>
      </c>
      <c r="L91" s="33">
        <f>Quizz_Cours!J81</f>
        <v>16.857142857142858</v>
      </c>
      <c r="M91">
        <f t="shared" si="16"/>
        <v>10.735064935064937</v>
      </c>
      <c r="N91" s="34" t="str">
        <f t="shared" si="17"/>
        <v>E</v>
      </c>
      <c r="O91" s="14">
        <v>13</v>
      </c>
      <c r="P91" s="14">
        <v>14</v>
      </c>
      <c r="Q91" s="65">
        <v>14</v>
      </c>
      <c r="R91" s="67">
        <v>14</v>
      </c>
      <c r="S91" s="80">
        <v>13</v>
      </c>
      <c r="T91">
        <f t="shared" si="18"/>
        <v>13.6</v>
      </c>
      <c r="U91" s="72">
        <v>9</v>
      </c>
      <c r="V91">
        <f t="shared" si="11"/>
        <v>12.8</v>
      </c>
      <c r="W91" s="34" t="str">
        <f t="shared" si="12"/>
        <v>D</v>
      </c>
      <c r="X91">
        <v>15.5</v>
      </c>
      <c r="Z91" s="33">
        <f>QuizzTDs!F81</f>
        <v>14.666666666666666</v>
      </c>
      <c r="AA91">
        <f t="shared" si="13"/>
        <v>15.333333333333334</v>
      </c>
      <c r="AB91" s="34" t="str">
        <f t="shared" si="14"/>
        <v>B</v>
      </c>
      <c r="AD91" t="s">
        <v>44</v>
      </c>
      <c r="AE91">
        <v>17</v>
      </c>
    </row>
    <row r="92" spans="1:31">
      <c r="A92" s="33">
        <v>32504062</v>
      </c>
      <c r="B92" s="33" t="s">
        <v>272</v>
      </c>
      <c r="C92" s="33" t="s">
        <v>273</v>
      </c>
      <c r="D92" s="33"/>
      <c r="E92" s="49" t="s">
        <v>274</v>
      </c>
      <c r="F92" s="18"/>
      <c r="G92" s="27"/>
      <c r="H92" s="75">
        <v>10.909090909090908</v>
      </c>
      <c r="I92" s="72">
        <v>15.5</v>
      </c>
      <c r="J92" s="45">
        <v>17.5</v>
      </c>
      <c r="K92">
        <f t="shared" si="15"/>
        <v>14.556818181818182</v>
      </c>
      <c r="L92" s="33">
        <f>Quizz_Cours!J82</f>
        <v>18.857142857142858</v>
      </c>
      <c r="M92">
        <f t="shared" si="16"/>
        <v>15.416883116883119</v>
      </c>
      <c r="N92" s="34" t="str">
        <f t="shared" si="17"/>
        <v>B</v>
      </c>
      <c r="O92" s="54">
        <v>17</v>
      </c>
      <c r="P92" s="51">
        <v>12</v>
      </c>
      <c r="Q92" s="14">
        <v>13</v>
      </c>
      <c r="R92" s="14">
        <v>11</v>
      </c>
      <c r="S92" s="14">
        <v>13</v>
      </c>
      <c r="T92">
        <f t="shared" si="18"/>
        <v>13.2</v>
      </c>
      <c r="U92" s="32">
        <v>8.5</v>
      </c>
      <c r="V92">
        <f t="shared" si="11"/>
        <v>12.266666666666666</v>
      </c>
      <c r="W92" s="34" t="str">
        <f t="shared" si="12"/>
        <v>D</v>
      </c>
      <c r="X92">
        <v>15</v>
      </c>
      <c r="Z92" s="33">
        <f>QuizzTDs!F82</f>
        <v>16</v>
      </c>
      <c r="AA92">
        <f t="shared" si="13"/>
        <v>15.2</v>
      </c>
      <c r="AB92" s="34" t="str">
        <f t="shared" si="14"/>
        <v>B</v>
      </c>
      <c r="AD92" t="s">
        <v>40</v>
      </c>
      <c r="AE92">
        <v>15</v>
      </c>
    </row>
    <row r="93" spans="1:31">
      <c r="A93" s="33">
        <v>32517138</v>
      </c>
      <c r="B93" s="33" t="s">
        <v>275</v>
      </c>
      <c r="C93" s="33" t="s">
        <v>276</v>
      </c>
      <c r="D93" s="33"/>
      <c r="E93" s="49" t="s">
        <v>277</v>
      </c>
      <c r="F93" s="18"/>
      <c r="G93" s="27"/>
      <c r="H93" s="75">
        <v>10.454545454545453</v>
      </c>
      <c r="I93" s="72">
        <v>9</v>
      </c>
      <c r="J93" s="45">
        <v>8</v>
      </c>
      <c r="K93">
        <f t="shared" si="15"/>
        <v>8.4659090909090899</v>
      </c>
      <c r="L93" s="33">
        <f>Quizz_Cours!J83</f>
        <v>17.142857142857142</v>
      </c>
      <c r="M93">
        <f t="shared" si="16"/>
        <v>10.2012987012987</v>
      </c>
      <c r="N93" s="34" t="str">
        <f t="shared" si="17"/>
        <v>E</v>
      </c>
      <c r="O93" s="51">
        <v>15</v>
      </c>
      <c r="P93" s="62">
        <v>13.5</v>
      </c>
      <c r="Q93" s="67">
        <v>17</v>
      </c>
      <c r="R93" s="59">
        <v>17</v>
      </c>
      <c r="S93" s="67">
        <v>11</v>
      </c>
      <c r="T93">
        <f t="shared" si="18"/>
        <v>14.7</v>
      </c>
      <c r="U93" s="72">
        <v>8.5</v>
      </c>
      <c r="V93">
        <f t="shared" si="11"/>
        <v>13.016666666666666</v>
      </c>
      <c r="W93" s="34" t="str">
        <f t="shared" si="12"/>
        <v>C</v>
      </c>
      <c r="X93">
        <v>11</v>
      </c>
      <c r="Z93" s="33">
        <f>QuizzTDs!F83</f>
        <v>12</v>
      </c>
      <c r="AA93">
        <f t="shared" si="13"/>
        <v>11.200000000000001</v>
      </c>
      <c r="AB93" s="34" t="str">
        <f t="shared" si="14"/>
        <v>D</v>
      </c>
      <c r="AD93" t="s">
        <v>44</v>
      </c>
      <c r="AE93">
        <v>13</v>
      </c>
    </row>
    <row r="94" spans="1:31">
      <c r="A94" s="33">
        <v>32517348</v>
      </c>
      <c r="B94" s="33" t="s">
        <v>118</v>
      </c>
      <c r="C94" s="33" t="s">
        <v>278</v>
      </c>
      <c r="D94" s="33"/>
      <c r="E94" s="49" t="s">
        <v>279</v>
      </c>
      <c r="F94" s="18"/>
      <c r="G94" s="27"/>
      <c r="H94" s="75">
        <v>11.818181818181818</v>
      </c>
      <c r="I94" s="72">
        <v>14</v>
      </c>
      <c r="J94" s="45">
        <v>12</v>
      </c>
      <c r="K94">
        <f t="shared" si="15"/>
        <v>12.113636363636363</v>
      </c>
      <c r="L94" s="33">
        <f>Quizz_Cours!J84</f>
        <v>19.045714285714286</v>
      </c>
      <c r="M94">
        <f t="shared" si="16"/>
        <v>13.500051948051949</v>
      </c>
      <c r="N94" s="34" t="str">
        <f t="shared" si="17"/>
        <v>C</v>
      </c>
      <c r="O94" s="17">
        <v>11</v>
      </c>
      <c r="P94" s="59">
        <v>14</v>
      </c>
      <c r="Q94" s="67">
        <v>16</v>
      </c>
      <c r="R94" s="59">
        <v>13</v>
      </c>
      <c r="S94" s="67">
        <v>8</v>
      </c>
      <c r="T94">
        <f t="shared" si="18"/>
        <v>12.4</v>
      </c>
      <c r="U94" s="72">
        <v>7.5</v>
      </c>
      <c r="V94">
        <f t="shared" si="11"/>
        <v>11.2</v>
      </c>
      <c r="W94" s="34" t="str">
        <f t="shared" si="12"/>
        <v>D</v>
      </c>
      <c r="X94">
        <v>15.5</v>
      </c>
      <c r="Z94" s="33">
        <f>QuizzTDs!F84</f>
        <v>18.666666666666668</v>
      </c>
      <c r="AA94">
        <f t="shared" si="13"/>
        <v>16.133333333333333</v>
      </c>
      <c r="AB94" s="34" t="str">
        <f t="shared" si="14"/>
        <v>B</v>
      </c>
      <c r="AD94" t="s">
        <v>40</v>
      </c>
      <c r="AE94">
        <v>11</v>
      </c>
    </row>
    <row r="95" spans="1:31">
      <c r="A95" s="33">
        <v>32517427</v>
      </c>
      <c r="B95" s="33" t="s">
        <v>280</v>
      </c>
      <c r="C95" s="33" t="s">
        <v>281</v>
      </c>
      <c r="D95" s="33"/>
      <c r="E95" s="49" t="s">
        <v>282</v>
      </c>
      <c r="F95" s="18"/>
      <c r="G95" s="27"/>
      <c r="H95" s="75">
        <v>15.454545454545453</v>
      </c>
      <c r="I95" s="72">
        <v>12</v>
      </c>
      <c r="J95" s="45">
        <v>9</v>
      </c>
      <c r="K95">
        <f t="shared" si="15"/>
        <v>10.96590909090909</v>
      </c>
      <c r="L95" s="33">
        <f>Quizz_Cours!J85</f>
        <v>20</v>
      </c>
      <c r="M95">
        <f t="shared" si="16"/>
        <v>12.772727272727272</v>
      </c>
      <c r="N95" s="34" t="str">
        <f t="shared" si="17"/>
        <v>D</v>
      </c>
      <c r="O95" s="14">
        <v>15</v>
      </c>
      <c r="P95" s="14">
        <v>12</v>
      </c>
      <c r="Q95" s="65">
        <v>15</v>
      </c>
      <c r="R95" s="67">
        <v>15</v>
      </c>
      <c r="S95" s="80">
        <v>11</v>
      </c>
      <c r="T95">
        <f t="shared" si="18"/>
        <v>13.6</v>
      </c>
      <c r="U95" s="72">
        <v>10.5</v>
      </c>
      <c r="V95">
        <f t="shared" si="11"/>
        <v>13.8</v>
      </c>
      <c r="W95" s="34" t="str">
        <f t="shared" si="12"/>
        <v>C</v>
      </c>
      <c r="X95">
        <v>10.5</v>
      </c>
      <c r="Z95" s="33">
        <f>QuizzTDs!F85</f>
        <v>17.333333333333332</v>
      </c>
      <c r="AA95">
        <f t="shared" si="13"/>
        <v>11.866666666666667</v>
      </c>
      <c r="AB95" s="34" t="str">
        <f t="shared" si="14"/>
        <v>D</v>
      </c>
      <c r="AD95" t="s">
        <v>44</v>
      </c>
      <c r="AE95">
        <v>10</v>
      </c>
    </row>
    <row r="96" spans="1:31" s="42" customFormat="1">
      <c r="A96" s="41">
        <v>32517244</v>
      </c>
      <c r="B96" s="41" t="s">
        <v>283</v>
      </c>
      <c r="C96" s="41" t="s">
        <v>284</v>
      </c>
      <c r="D96" s="41"/>
      <c r="E96" s="88" t="s">
        <v>285</v>
      </c>
      <c r="F96" s="43"/>
      <c r="G96" s="44"/>
      <c r="H96" s="42">
        <v>8.1818181818181817</v>
      </c>
      <c r="I96" s="42">
        <v>4</v>
      </c>
      <c r="J96" s="42">
        <v>8</v>
      </c>
      <c r="K96" s="42">
        <f t="shared" si="15"/>
        <v>6.1363636363636367</v>
      </c>
      <c r="L96" s="41">
        <f>Quizz_Cours!J86</f>
        <v>15.508571428571429</v>
      </c>
      <c r="M96" s="42">
        <f t="shared" si="16"/>
        <v>8.0108051948051955</v>
      </c>
      <c r="N96" s="89" t="str">
        <f t="shared" si="17"/>
        <v>Fx</v>
      </c>
      <c r="O96" s="93">
        <v>16</v>
      </c>
      <c r="P96" s="93">
        <v>14</v>
      </c>
      <c r="Q96" s="90">
        <v>13</v>
      </c>
      <c r="R96" s="90">
        <v>13</v>
      </c>
      <c r="S96" s="90">
        <v>14</v>
      </c>
      <c r="T96" s="42">
        <f t="shared" si="18"/>
        <v>14</v>
      </c>
      <c r="U96" s="42">
        <v>4.5</v>
      </c>
      <c r="V96" s="42">
        <f t="shared" si="11"/>
        <v>10</v>
      </c>
      <c r="W96" s="89" t="str">
        <f t="shared" si="12"/>
        <v>E</v>
      </c>
      <c r="X96" s="42">
        <v>3</v>
      </c>
      <c r="Z96" s="41">
        <f>QuizzTDs!F86</f>
        <v>12</v>
      </c>
      <c r="AA96" s="42">
        <f t="shared" si="13"/>
        <v>4.8000000000000007</v>
      </c>
      <c r="AB96" s="89" t="str">
        <f t="shared" si="14"/>
        <v>F</v>
      </c>
      <c r="AD96" s="42" t="s">
        <v>51</v>
      </c>
      <c r="AE96" s="42">
        <v>8</v>
      </c>
    </row>
    <row r="97" spans="1:30">
      <c r="A97" s="33">
        <v>32517277</v>
      </c>
      <c r="B97" s="33" t="s">
        <v>286</v>
      </c>
      <c r="C97" s="33" t="s">
        <v>287</v>
      </c>
      <c r="D97" s="33"/>
      <c r="E97" s="49" t="s">
        <v>288</v>
      </c>
      <c r="F97" s="18"/>
      <c r="G97" s="27"/>
      <c r="H97" s="75">
        <v>20</v>
      </c>
      <c r="I97" s="72">
        <v>17.5</v>
      </c>
      <c r="J97" s="45">
        <v>13</v>
      </c>
      <c r="K97">
        <f t="shared" si="15"/>
        <v>15.4375</v>
      </c>
      <c r="L97" s="33">
        <f>Quizz_Cours!J87</f>
        <v>19.428571428571427</v>
      </c>
      <c r="M97">
        <f t="shared" si="16"/>
        <v>16.235714285714288</v>
      </c>
      <c r="N97" s="34" t="str">
        <f t="shared" si="17"/>
        <v>B</v>
      </c>
      <c r="O97" s="17">
        <v>6.5</v>
      </c>
      <c r="P97" s="59">
        <v>12</v>
      </c>
      <c r="Q97" s="68">
        <v>13</v>
      </c>
      <c r="R97" s="59">
        <v>12</v>
      </c>
      <c r="S97" s="67">
        <v>10</v>
      </c>
      <c r="T97">
        <f t="shared" si="18"/>
        <v>10.7</v>
      </c>
      <c r="U97" s="72">
        <v>11.5</v>
      </c>
      <c r="V97">
        <f t="shared" si="11"/>
        <v>13.016666666666666</v>
      </c>
      <c r="W97" s="34" t="str">
        <f t="shared" si="12"/>
        <v>C</v>
      </c>
      <c r="X97">
        <v>16</v>
      </c>
      <c r="Z97" s="33">
        <f>QuizzTDs!F87</f>
        <v>16</v>
      </c>
      <c r="AA97">
        <f t="shared" si="13"/>
        <v>16</v>
      </c>
      <c r="AB97" s="34" t="str">
        <f t="shared" si="14"/>
        <v>B</v>
      </c>
      <c r="AD97" t="s">
        <v>108</v>
      </c>
    </row>
    <row r="98" spans="1:30" s="42" customFormat="1">
      <c r="A98" s="41">
        <v>32508991</v>
      </c>
      <c r="B98" s="41" t="s">
        <v>289</v>
      </c>
      <c r="C98" s="41" t="s">
        <v>290</v>
      </c>
      <c r="E98" s="88" t="s">
        <v>291</v>
      </c>
      <c r="F98" s="100"/>
      <c r="G98" s="101"/>
      <c r="H98" s="42">
        <v>6.8181818181818175</v>
      </c>
      <c r="I98" s="42">
        <v>6</v>
      </c>
      <c r="J98" s="42">
        <v>11.5</v>
      </c>
      <c r="K98" s="42">
        <f t="shared" si="15"/>
        <v>7.9261363636363633</v>
      </c>
      <c r="L98" s="42">
        <f>Quizz_Cours!J88</f>
        <v>16.571428571428573</v>
      </c>
      <c r="M98" s="42">
        <f t="shared" si="16"/>
        <v>9.6551948051948067</v>
      </c>
      <c r="N98" s="89" t="str">
        <f t="shared" si="17"/>
        <v>Fx</v>
      </c>
      <c r="O98" s="93">
        <v>16</v>
      </c>
      <c r="P98" s="90">
        <v>12.5</v>
      </c>
      <c r="Q98" s="90">
        <v>15</v>
      </c>
      <c r="R98" s="95">
        <v>12</v>
      </c>
      <c r="S98" s="90">
        <v>14</v>
      </c>
      <c r="T98" s="42">
        <f t="shared" si="18"/>
        <v>13.9</v>
      </c>
      <c r="U98" s="42">
        <v>8.5</v>
      </c>
      <c r="V98" s="42">
        <f>0.5*T98+0.5*(U98*20/15)</f>
        <v>12.616666666666667</v>
      </c>
      <c r="W98" s="89" t="str">
        <f t="shared" si="12"/>
        <v>D</v>
      </c>
      <c r="X98" s="42">
        <v>16.5</v>
      </c>
      <c r="Z98" s="41">
        <f>QuizzTDs!F88</f>
        <v>10.666666666666666</v>
      </c>
      <c r="AA98" s="42">
        <f t="shared" si="13"/>
        <v>15.333333333333334</v>
      </c>
      <c r="AB98" s="89" t="str">
        <f t="shared" si="14"/>
        <v>B</v>
      </c>
      <c r="AD98" s="42" t="s">
        <v>59</v>
      </c>
    </row>
    <row r="99" spans="1:30" s="42" customFormat="1">
      <c r="A99" s="41">
        <v>32518339</v>
      </c>
      <c r="B99" s="41" t="s">
        <v>292</v>
      </c>
      <c r="C99" s="41" t="s">
        <v>293</v>
      </c>
      <c r="E99" s="88" t="s">
        <v>294</v>
      </c>
      <c r="F99" s="100"/>
      <c r="G99" s="101"/>
      <c r="H99" s="102">
        <v>10.909090909090908</v>
      </c>
      <c r="I99" s="102">
        <v>10</v>
      </c>
      <c r="J99" s="102">
        <v>10.5</v>
      </c>
      <c r="K99" s="42">
        <f t="shared" si="15"/>
        <v>9.8693181818181817</v>
      </c>
      <c r="L99" s="102">
        <f>Quizz_Cours!J89</f>
        <v>15.571428571428571</v>
      </c>
      <c r="M99" s="42">
        <f t="shared" si="16"/>
        <v>11.00974025974026</v>
      </c>
      <c r="N99" s="89" t="str">
        <f t="shared" si="17"/>
        <v>D</v>
      </c>
      <c r="O99" s="90">
        <v>18</v>
      </c>
      <c r="P99" s="90">
        <v>17</v>
      </c>
      <c r="Q99" s="91">
        <v>15</v>
      </c>
      <c r="R99" s="95">
        <v>13</v>
      </c>
      <c r="S99" s="92">
        <v>12</v>
      </c>
      <c r="T99" s="42">
        <f t="shared" si="18"/>
        <v>15</v>
      </c>
      <c r="U99" s="102">
        <v>9</v>
      </c>
      <c r="V99" s="42">
        <f t="shared" ref="V99:V108" si="19">0.5*T99+0.5*(U99*20/15)</f>
        <v>13.5</v>
      </c>
      <c r="W99" s="89" t="str">
        <f t="shared" si="12"/>
        <v>C</v>
      </c>
      <c r="X99" s="102">
        <v>2</v>
      </c>
      <c r="Y99" s="102"/>
      <c r="Z99" s="102">
        <f>QuizzTDs!F89</f>
        <v>14.666666666666666</v>
      </c>
      <c r="AA99" s="42">
        <f t="shared" si="13"/>
        <v>4.5333333333333332</v>
      </c>
      <c r="AB99" s="89" t="str">
        <f t="shared" si="14"/>
        <v>F</v>
      </c>
      <c r="AD99" s="42" t="s">
        <v>51</v>
      </c>
    </row>
    <row r="100" spans="1:30" s="42" customFormat="1">
      <c r="A100" s="41">
        <v>32517307</v>
      </c>
      <c r="B100" s="41" t="s">
        <v>295</v>
      </c>
      <c r="C100" s="41" t="s">
        <v>296</v>
      </c>
      <c r="E100" s="88" t="s">
        <v>297</v>
      </c>
      <c r="F100" s="100"/>
      <c r="G100" s="101"/>
      <c r="H100" s="42">
        <v>10.909090909090908</v>
      </c>
      <c r="I100" s="42">
        <v>4</v>
      </c>
      <c r="J100" s="42">
        <v>2.5</v>
      </c>
      <c r="K100" s="42">
        <f t="shared" si="15"/>
        <v>4.6193181818181817</v>
      </c>
      <c r="L100" s="42">
        <f>Quizz_Cours!J90</f>
        <v>14.571428571428571</v>
      </c>
      <c r="M100" s="42">
        <f t="shared" si="16"/>
        <v>6.6097402597402599</v>
      </c>
      <c r="N100" s="89" t="str">
        <f t="shared" si="17"/>
        <v>F</v>
      </c>
      <c r="O100" s="103">
        <v>13</v>
      </c>
      <c r="P100" s="93">
        <v>12</v>
      </c>
      <c r="Q100" s="90">
        <v>13</v>
      </c>
      <c r="R100" s="90">
        <v>12</v>
      </c>
      <c r="S100" s="90">
        <v>11</v>
      </c>
      <c r="T100" s="42">
        <f t="shared" si="18"/>
        <v>12.2</v>
      </c>
      <c r="U100" s="42">
        <v>8.5</v>
      </c>
      <c r="V100" s="42">
        <f t="shared" si="19"/>
        <v>11.766666666666666</v>
      </c>
      <c r="W100" s="89" t="str">
        <f t="shared" si="12"/>
        <v>D</v>
      </c>
      <c r="X100" s="42">
        <v>12</v>
      </c>
      <c r="Z100" s="42">
        <f>QuizzTDs!F90</f>
        <v>9.3333333333333339</v>
      </c>
      <c r="AA100" s="42">
        <f t="shared" si="13"/>
        <v>11.466666666666669</v>
      </c>
      <c r="AB100" s="89" t="str">
        <f t="shared" si="14"/>
        <v>D</v>
      </c>
      <c r="AD100" s="42" t="s">
        <v>51</v>
      </c>
    </row>
    <row r="101" spans="1:30" s="42" customFormat="1">
      <c r="A101" s="41">
        <v>32517656</v>
      </c>
      <c r="B101" s="41" t="s">
        <v>298</v>
      </c>
      <c r="C101" s="41" t="s">
        <v>299</v>
      </c>
      <c r="E101" s="88" t="s">
        <v>300</v>
      </c>
      <c r="F101" s="100"/>
      <c r="G101" s="101"/>
      <c r="H101" s="42">
        <v>12.727272727272727</v>
      </c>
      <c r="I101" s="42">
        <v>6.5</v>
      </c>
      <c r="J101" s="42">
        <v>5</v>
      </c>
      <c r="K101" s="42">
        <f t="shared" si="15"/>
        <v>6.857954545454545</v>
      </c>
      <c r="L101" s="42">
        <f>Quizz_Cours!J91</f>
        <v>15.811428571428573</v>
      </c>
      <c r="M101" s="42">
        <f t="shared" si="16"/>
        <v>8.6486493506493503</v>
      </c>
      <c r="N101" s="89" t="str">
        <f t="shared" si="17"/>
        <v>Fx</v>
      </c>
      <c r="O101" s="90">
        <v>12.5</v>
      </c>
      <c r="P101" s="90">
        <v>18</v>
      </c>
      <c r="Q101" s="90">
        <v>15</v>
      </c>
      <c r="R101" s="95">
        <v>14</v>
      </c>
      <c r="S101" s="90">
        <v>12</v>
      </c>
      <c r="T101" s="42">
        <f t="shared" si="18"/>
        <v>14.3</v>
      </c>
      <c r="U101" s="42">
        <v>11.5</v>
      </c>
      <c r="V101" s="42">
        <f t="shared" si="19"/>
        <v>14.816666666666666</v>
      </c>
      <c r="W101" s="89" t="str">
        <f t="shared" si="12"/>
        <v>C</v>
      </c>
      <c r="X101" s="42">
        <v>4.5</v>
      </c>
      <c r="Z101" s="42">
        <f>QuizzTDs!F91</f>
        <v>12</v>
      </c>
      <c r="AA101" s="42">
        <f t="shared" si="13"/>
        <v>6</v>
      </c>
      <c r="AB101" s="89" t="str">
        <f t="shared" si="14"/>
        <v>F</v>
      </c>
      <c r="AD101" s="42" t="s">
        <v>51</v>
      </c>
    </row>
    <row r="102" spans="1:30">
      <c r="A102" s="33">
        <v>32229493</v>
      </c>
      <c r="B102" s="33" t="s">
        <v>301</v>
      </c>
      <c r="C102" s="33" t="s">
        <v>302</v>
      </c>
      <c r="E102" s="49" t="s">
        <v>303</v>
      </c>
      <c r="H102" s="75">
        <v>7.7272727272727266</v>
      </c>
      <c r="I102" s="72">
        <v>9.5</v>
      </c>
      <c r="J102" s="45">
        <v>13.5</v>
      </c>
      <c r="K102">
        <f t="shared" si="15"/>
        <v>10.170454545454545</v>
      </c>
      <c r="L102">
        <f>Quizz_Cours!J92</f>
        <v>15.788571428571428</v>
      </c>
      <c r="M102">
        <f t="shared" si="16"/>
        <v>11.294077922077923</v>
      </c>
      <c r="N102" s="34" t="str">
        <f t="shared" si="17"/>
        <v>D</v>
      </c>
      <c r="O102" s="51">
        <v>15</v>
      </c>
      <c r="P102" s="64" t="s">
        <v>55</v>
      </c>
      <c r="Q102" s="68">
        <v>13</v>
      </c>
      <c r="R102" s="59">
        <v>12</v>
      </c>
      <c r="S102" s="67">
        <v>10</v>
      </c>
      <c r="T102">
        <f t="shared" si="18"/>
        <v>12.5</v>
      </c>
      <c r="U102" s="72">
        <v>6</v>
      </c>
      <c r="V102">
        <f t="shared" si="19"/>
        <v>10.25</v>
      </c>
      <c r="W102" s="34" t="str">
        <f t="shared" si="12"/>
        <v>E</v>
      </c>
      <c r="X102">
        <v>16.5</v>
      </c>
      <c r="Y102" s="48"/>
      <c r="Z102">
        <f>QuizzTDs!F92</f>
        <v>10.666666666666666</v>
      </c>
      <c r="AA102">
        <f t="shared" si="13"/>
        <v>15.333333333333334</v>
      </c>
      <c r="AB102" s="34" t="str">
        <f t="shared" si="14"/>
        <v>B</v>
      </c>
      <c r="AD102" t="s">
        <v>44</v>
      </c>
    </row>
    <row r="103" spans="1:30" s="42" customFormat="1">
      <c r="A103" s="41">
        <v>32522741</v>
      </c>
      <c r="B103" s="41" t="s">
        <v>304</v>
      </c>
      <c r="C103" s="41" t="s">
        <v>305</v>
      </c>
      <c r="E103" s="88" t="s">
        <v>306</v>
      </c>
      <c r="F103" s="100"/>
      <c r="G103" s="101"/>
      <c r="H103" s="42">
        <v>9.0909090909090899</v>
      </c>
      <c r="I103" s="42">
        <v>4.5</v>
      </c>
      <c r="J103" s="42">
        <v>12</v>
      </c>
      <c r="K103" s="42">
        <f t="shared" si="15"/>
        <v>8.0056818181818183</v>
      </c>
      <c r="L103" s="42">
        <f>Quizz_Cours!J93</f>
        <v>15.285714285714286</v>
      </c>
      <c r="M103" s="42">
        <f t="shared" si="16"/>
        <v>9.461688311688313</v>
      </c>
      <c r="N103" s="89" t="str">
        <f t="shared" si="17"/>
        <v>Fx</v>
      </c>
      <c r="O103" s="90">
        <v>18</v>
      </c>
      <c r="P103" s="90">
        <v>16</v>
      </c>
      <c r="Q103" s="92">
        <v>13</v>
      </c>
      <c r="R103" s="95">
        <v>15</v>
      </c>
      <c r="S103" s="92">
        <v>12</v>
      </c>
      <c r="T103" s="42">
        <f t="shared" si="18"/>
        <v>14.8</v>
      </c>
      <c r="U103" s="42">
        <v>10</v>
      </c>
      <c r="V103" s="42">
        <f t="shared" si="19"/>
        <v>14.066666666666666</v>
      </c>
      <c r="W103" s="89" t="str">
        <f t="shared" si="12"/>
        <v>C</v>
      </c>
      <c r="X103" s="42">
        <v>14.5</v>
      </c>
      <c r="Z103" s="42">
        <f>QuizzTDs!F93</f>
        <v>14.666666666666666</v>
      </c>
      <c r="AA103" s="42">
        <f t="shared" si="13"/>
        <v>14.533333333333335</v>
      </c>
      <c r="AB103" s="89" t="str">
        <f t="shared" si="14"/>
        <v>C</v>
      </c>
      <c r="AD103" s="42" t="s">
        <v>59</v>
      </c>
    </row>
    <row r="104" spans="1:30">
      <c r="A104" s="33">
        <v>32517052</v>
      </c>
      <c r="B104" s="33" t="s">
        <v>38</v>
      </c>
      <c r="C104" s="33" t="s">
        <v>307</v>
      </c>
      <c r="E104" s="49" t="s">
        <v>308</v>
      </c>
      <c r="H104" s="75">
        <v>7.7272727272727266</v>
      </c>
      <c r="I104" s="72">
        <v>9</v>
      </c>
      <c r="J104" s="45">
        <v>10.5</v>
      </c>
      <c r="K104">
        <f t="shared" si="15"/>
        <v>8.857954545454545</v>
      </c>
      <c r="L104">
        <f>Quizz_Cours!J94</f>
        <v>18.09714285714286</v>
      </c>
      <c r="M104">
        <f t="shared" si="16"/>
        <v>10.705792207792207</v>
      </c>
      <c r="N104" s="34" t="str">
        <f t="shared" si="17"/>
        <v>E</v>
      </c>
      <c r="O104" s="51">
        <v>16</v>
      </c>
      <c r="P104" s="64">
        <v>12.5</v>
      </c>
      <c r="Q104" s="67">
        <v>15</v>
      </c>
      <c r="R104" s="59">
        <v>14</v>
      </c>
      <c r="S104" s="67">
        <v>12</v>
      </c>
      <c r="T104">
        <f t="shared" si="18"/>
        <v>13.9</v>
      </c>
      <c r="U104" s="72">
        <v>11</v>
      </c>
      <c r="V104">
        <f t="shared" si="19"/>
        <v>14.283333333333333</v>
      </c>
      <c r="W104" s="34" t="str">
        <f t="shared" si="12"/>
        <v>C</v>
      </c>
      <c r="X104">
        <v>12.5</v>
      </c>
      <c r="Z104">
        <f>QuizzTDs!F94</f>
        <v>17.333333333333332</v>
      </c>
      <c r="AA104">
        <f t="shared" si="13"/>
        <v>13.466666666666667</v>
      </c>
      <c r="AB104" s="34" t="str">
        <f t="shared" si="14"/>
        <v>C</v>
      </c>
      <c r="AD104" t="s">
        <v>44</v>
      </c>
    </row>
    <row r="105" spans="1:30" ht="33.75">
      <c r="A105" s="33">
        <v>32517056</v>
      </c>
      <c r="B105" s="33" t="s">
        <v>309</v>
      </c>
      <c r="C105" s="33" t="s">
        <v>310</v>
      </c>
      <c r="E105" s="49" t="s">
        <v>311</v>
      </c>
      <c r="H105" s="75">
        <v>11.818181818181818</v>
      </c>
      <c r="I105" s="72">
        <v>13.5</v>
      </c>
      <c r="J105" s="45">
        <v>9.5</v>
      </c>
      <c r="K105">
        <f t="shared" si="15"/>
        <v>10.988636363636363</v>
      </c>
      <c r="L105">
        <f>Quizz_Cours!J95</f>
        <v>15.428571428571429</v>
      </c>
      <c r="M105">
        <f t="shared" si="16"/>
        <v>11.876623376623376</v>
      </c>
      <c r="N105" s="34" t="str">
        <f t="shared" si="17"/>
        <v>D</v>
      </c>
      <c r="O105" s="57">
        <v>14</v>
      </c>
      <c r="P105" s="51">
        <v>14</v>
      </c>
      <c r="Q105" s="14">
        <v>15</v>
      </c>
      <c r="R105" s="14">
        <v>17</v>
      </c>
      <c r="S105" s="14">
        <v>12</v>
      </c>
      <c r="T105">
        <f t="shared" si="18"/>
        <v>14.4</v>
      </c>
      <c r="U105" s="32">
        <v>9.5</v>
      </c>
      <c r="V105">
        <f t="shared" si="19"/>
        <v>13.533333333333333</v>
      </c>
      <c r="W105" s="34" t="str">
        <f t="shared" si="12"/>
        <v>C</v>
      </c>
      <c r="X105">
        <v>9.5</v>
      </c>
      <c r="Z105">
        <f>QuizzTDs!F95</f>
        <v>14.666666666666666</v>
      </c>
      <c r="AA105">
        <f t="shared" si="13"/>
        <v>10.533333333333335</v>
      </c>
      <c r="AB105" s="34" t="str">
        <f t="shared" si="14"/>
        <v>E</v>
      </c>
      <c r="AD105" t="s">
        <v>44</v>
      </c>
    </row>
    <row r="106" spans="1:30">
      <c r="A106" s="33">
        <v>32325505</v>
      </c>
      <c r="B106" s="33" t="s">
        <v>312</v>
      </c>
      <c r="C106" s="33" t="s">
        <v>313</v>
      </c>
      <c r="E106" s="49" t="s">
        <v>314</v>
      </c>
      <c r="H106" s="75">
        <v>15.454545454545453</v>
      </c>
      <c r="I106" s="72">
        <v>10.5</v>
      </c>
      <c r="J106" s="45">
        <v>15.5</v>
      </c>
      <c r="K106">
        <f t="shared" si="15"/>
        <v>12.84090909090909</v>
      </c>
      <c r="L106">
        <f>Quizz_Cours!J96</f>
        <v>16</v>
      </c>
      <c r="M106">
        <f t="shared" si="16"/>
        <v>13.472727272727273</v>
      </c>
      <c r="N106" s="34" t="str">
        <f t="shared" si="17"/>
        <v>C</v>
      </c>
      <c r="O106" s="17">
        <v>18.5</v>
      </c>
      <c r="P106" s="55">
        <v>15</v>
      </c>
      <c r="Q106" s="67">
        <v>15</v>
      </c>
      <c r="R106" s="59">
        <v>13</v>
      </c>
      <c r="S106" s="67">
        <v>7</v>
      </c>
      <c r="T106">
        <f t="shared" si="18"/>
        <v>13.7</v>
      </c>
      <c r="U106" s="32">
        <v>10</v>
      </c>
      <c r="V106">
        <f t="shared" si="19"/>
        <v>13.516666666666666</v>
      </c>
      <c r="W106" s="34" t="str">
        <f t="shared" si="12"/>
        <v>C</v>
      </c>
      <c r="X106">
        <v>18.5</v>
      </c>
      <c r="Z106">
        <f>QuizzTDs!F96</f>
        <v>14.666666666666666</v>
      </c>
      <c r="AA106">
        <f t="shared" si="13"/>
        <v>17.733333333333334</v>
      </c>
      <c r="AB106" s="34" t="str">
        <f t="shared" si="14"/>
        <v>A</v>
      </c>
      <c r="AD106" t="s">
        <v>108</v>
      </c>
    </row>
    <row r="107" spans="1:30" s="42" customFormat="1">
      <c r="A107" s="41">
        <v>32518224</v>
      </c>
      <c r="B107" s="41" t="s">
        <v>315</v>
      </c>
      <c r="C107" s="41" t="s">
        <v>316</v>
      </c>
      <c r="E107" s="88" t="s">
        <v>317</v>
      </c>
      <c r="F107" s="100"/>
      <c r="G107" s="101"/>
      <c r="H107" s="42">
        <v>10</v>
      </c>
      <c r="I107" s="42">
        <v>6</v>
      </c>
      <c r="J107" s="42">
        <v>6.5</v>
      </c>
      <c r="K107" s="42">
        <f t="shared" si="15"/>
        <v>6.6875</v>
      </c>
      <c r="L107" s="42">
        <f>Quizz_Cours!J97</f>
        <v>16.571428571428573</v>
      </c>
      <c r="M107" s="42">
        <f t="shared" si="16"/>
        <v>8.6642857142857146</v>
      </c>
      <c r="N107" s="89" t="str">
        <f t="shared" si="17"/>
        <v>Fx</v>
      </c>
      <c r="O107" s="90">
        <v>17</v>
      </c>
      <c r="P107" s="90">
        <v>17</v>
      </c>
      <c r="Q107" s="92">
        <v>13</v>
      </c>
      <c r="R107" s="90">
        <v>14</v>
      </c>
      <c r="S107" s="92">
        <v>13</v>
      </c>
      <c r="T107" s="42">
        <f t="shared" si="18"/>
        <v>14.8</v>
      </c>
      <c r="U107" s="42">
        <v>6.5</v>
      </c>
      <c r="V107" s="42">
        <f t="shared" si="19"/>
        <v>11.733333333333334</v>
      </c>
      <c r="W107" s="89" t="str">
        <f t="shared" si="12"/>
        <v>D</v>
      </c>
      <c r="X107" s="42">
        <v>9.5</v>
      </c>
      <c r="Z107" s="42">
        <f>QuizzTDs!F97</f>
        <v>12</v>
      </c>
      <c r="AA107" s="42">
        <f t="shared" si="13"/>
        <v>10</v>
      </c>
      <c r="AB107" s="89" t="str">
        <f t="shared" si="14"/>
        <v>E</v>
      </c>
      <c r="AD107" s="42" t="s">
        <v>59</v>
      </c>
    </row>
    <row r="108" spans="1:30" s="42" customFormat="1" ht="22.5" customHeight="1">
      <c r="A108" s="41">
        <v>32517004</v>
      </c>
      <c r="B108" s="41" t="s">
        <v>318</v>
      </c>
      <c r="C108" s="41" t="s">
        <v>319</v>
      </c>
      <c r="E108" s="88" t="s">
        <v>320</v>
      </c>
      <c r="F108" s="100"/>
      <c r="G108" s="101"/>
      <c r="H108" s="42">
        <v>11.818181818181818</v>
      </c>
      <c r="I108" s="42">
        <v>10</v>
      </c>
      <c r="J108" s="42">
        <v>9.5</v>
      </c>
      <c r="K108" s="42">
        <f t="shared" si="15"/>
        <v>9.6761363636363633</v>
      </c>
      <c r="L108" s="42">
        <f>Quizz_Cours!J98</f>
        <v>18.857142857142858</v>
      </c>
      <c r="M108" s="42">
        <f t="shared" si="16"/>
        <v>11.512337662337663</v>
      </c>
      <c r="N108" s="89" t="str">
        <f t="shared" si="17"/>
        <v>D</v>
      </c>
      <c r="O108" s="103">
        <v>11</v>
      </c>
      <c r="P108" s="93">
        <v>13</v>
      </c>
      <c r="Q108" s="90">
        <v>9</v>
      </c>
      <c r="R108" s="90">
        <v>15</v>
      </c>
      <c r="S108" s="90">
        <v>10</v>
      </c>
      <c r="T108" s="42">
        <f t="shared" si="18"/>
        <v>11.6</v>
      </c>
      <c r="U108" s="42">
        <v>8.5</v>
      </c>
      <c r="V108" s="42">
        <f t="shared" si="19"/>
        <v>11.466666666666667</v>
      </c>
      <c r="W108" s="89" t="str">
        <f t="shared" si="12"/>
        <v>D</v>
      </c>
      <c r="X108" s="42">
        <v>6.5</v>
      </c>
      <c r="Z108" s="42">
        <f>QuizzTDs!F98</f>
        <v>13.333333333333334</v>
      </c>
      <c r="AA108" s="42">
        <f t="shared" ref="AA108" si="20">0.8*X108+0.2*Z108</f>
        <v>7.8666666666666671</v>
      </c>
      <c r="AB108" s="89" t="str">
        <f t="shared" si="14"/>
        <v>F</v>
      </c>
      <c r="AD108" s="42" t="s">
        <v>51</v>
      </c>
    </row>
    <row r="109" spans="1:30" ht="15.75">
      <c r="N109" s="34" t="s">
        <v>321</v>
      </c>
      <c r="O109">
        <f>AVERAGE(O12:O108)</f>
        <v>13.362637362637363</v>
      </c>
      <c r="P109">
        <f>AVERAGE(P12:P108)</f>
        <v>13.51578947368421</v>
      </c>
      <c r="Q109">
        <f>AVERAGE(Q12:Q108)</f>
        <v>13.75</v>
      </c>
      <c r="R109">
        <f>AVERAGE(R12:R108)</f>
        <v>13.666666666666666</v>
      </c>
      <c r="S109">
        <f>AVERAGE(S12:S108)</f>
        <v>11.864583333333334</v>
      </c>
      <c r="T109">
        <f>AVERAGE(O109:S109)</f>
        <v>13.231935367264313</v>
      </c>
      <c r="U109">
        <f>AVERAGE(U12:U108)</f>
        <v>8.4690721649484537</v>
      </c>
      <c r="V109">
        <f t="shared" ref="V109" si="21">0.5*T109+0.5*U109</f>
        <v>10.850503766106383</v>
      </c>
      <c r="W109" s="34"/>
      <c r="AB109" s="34"/>
    </row>
    <row r="110" spans="1:30">
      <c r="N110" s="34"/>
      <c r="U110" s="72" t="s">
        <v>322</v>
      </c>
      <c r="W110" s="34"/>
      <c r="AB110" s="34"/>
    </row>
    <row r="111" spans="1:30">
      <c r="E111" s="24" t="s">
        <v>323</v>
      </c>
      <c r="N111" s="34"/>
      <c r="W111" s="34"/>
      <c r="AB111" s="34"/>
    </row>
    <row r="112" spans="1:30">
      <c r="E112" t="s">
        <v>324</v>
      </c>
      <c r="H112" s="75">
        <v>12.727272727272727</v>
      </c>
      <c r="I112" s="72">
        <v>9</v>
      </c>
      <c r="J112" s="45">
        <v>6</v>
      </c>
      <c r="K112">
        <f t="shared" si="15"/>
        <v>8.170454545454545</v>
      </c>
      <c r="L112">
        <f>Quizz_Cours!J102</f>
        <v>14.554285714285713</v>
      </c>
      <c r="M112">
        <f t="shared" si="16"/>
        <v>9.4472207792207783</v>
      </c>
      <c r="N112" s="34" t="str">
        <f t="shared" ref="N112:N117" si="22">IF(M112&gt;16.9999,"A",IF(M112&gt;14.9999,"B",IF(M112&gt;12.9999,"C",IF(M112&gt;10.9999,"D",IF(M112&gt;9.9999,"E",IF(M112&gt;7.9999,"Fx",IF(M112&gt;0,"F")))))))</f>
        <v>Fx</v>
      </c>
      <c r="O112" s="14">
        <v>10</v>
      </c>
      <c r="P112" s="14">
        <v>9</v>
      </c>
      <c r="Q112" s="66">
        <v>12</v>
      </c>
      <c r="R112" s="67">
        <v>14</v>
      </c>
      <c r="S112" s="80">
        <v>9</v>
      </c>
      <c r="T112">
        <f t="shared" si="18"/>
        <v>10.8</v>
      </c>
      <c r="U112" s="72">
        <v>5</v>
      </c>
      <c r="V112">
        <f>0.5*T112+0.5*(U112*20/15)</f>
        <v>8.7333333333333343</v>
      </c>
      <c r="W112" s="34" t="str">
        <f t="shared" si="12"/>
        <v>Fx</v>
      </c>
      <c r="X112">
        <v>2</v>
      </c>
      <c r="Z112">
        <f>QuizzTDs!F102</f>
        <v>2.6666666666666665</v>
      </c>
      <c r="AA112">
        <f>0.8*X112+0.2*Z112</f>
        <v>2.1333333333333333</v>
      </c>
      <c r="AB112" s="34" t="str">
        <f t="shared" si="14"/>
        <v>F</v>
      </c>
    </row>
    <row r="113" spans="5:30">
      <c r="E113" t="s">
        <v>325</v>
      </c>
      <c r="H113" s="75">
        <v>9.0909090909090899</v>
      </c>
      <c r="I113" s="72">
        <v>3</v>
      </c>
      <c r="J113" s="45">
        <v>2.5</v>
      </c>
      <c r="K113">
        <f t="shared" si="15"/>
        <v>3.8806818181818183</v>
      </c>
      <c r="L113">
        <f>Quizz_Cours!J103</f>
        <v>0</v>
      </c>
      <c r="M113">
        <f t="shared" si="16"/>
        <v>3.1045454545454549</v>
      </c>
      <c r="N113" s="34" t="str">
        <f t="shared" si="22"/>
        <v>F</v>
      </c>
      <c r="O113" s="14">
        <v>12</v>
      </c>
      <c r="P113" s="14">
        <v>13</v>
      </c>
      <c r="Q113" s="66">
        <v>11</v>
      </c>
      <c r="R113" s="67">
        <v>13</v>
      </c>
      <c r="T113">
        <f t="shared" si="18"/>
        <v>12.25</v>
      </c>
      <c r="U113" s="72">
        <v>6</v>
      </c>
      <c r="V113">
        <f t="shared" ref="V113:V117" si="23">0.5*T113+0.5*(U113*20/15)</f>
        <v>10.125</v>
      </c>
      <c r="W113" s="34" t="str">
        <f t="shared" si="12"/>
        <v>E</v>
      </c>
      <c r="X113">
        <v>0</v>
      </c>
      <c r="Z113">
        <f>QuizzTDs!F103</f>
        <v>0</v>
      </c>
      <c r="AA113">
        <v>0.1</v>
      </c>
      <c r="AB113" s="34" t="str">
        <f t="shared" si="14"/>
        <v>F</v>
      </c>
    </row>
    <row r="114" spans="5:30">
      <c r="E114" t="s">
        <v>326</v>
      </c>
      <c r="H114" s="75">
        <v>12.727272727272727</v>
      </c>
      <c r="I114" s="72">
        <v>8</v>
      </c>
      <c r="J114" s="45">
        <v>7</v>
      </c>
      <c r="K114">
        <f t="shared" si="15"/>
        <v>8.170454545454545</v>
      </c>
      <c r="L114">
        <f>Quizz_Cours!J104</f>
        <v>18.365714285714287</v>
      </c>
      <c r="M114">
        <f t="shared" si="16"/>
        <v>10.209506493506494</v>
      </c>
      <c r="N114" s="34" t="str">
        <f t="shared" si="22"/>
        <v>E</v>
      </c>
      <c r="O114" s="58">
        <v>10</v>
      </c>
      <c r="P114" s="64">
        <v>11</v>
      </c>
      <c r="Q114" s="67">
        <v>12</v>
      </c>
      <c r="R114" s="59">
        <v>13</v>
      </c>
      <c r="S114" s="67">
        <v>7</v>
      </c>
      <c r="T114">
        <f t="shared" si="18"/>
        <v>10.6</v>
      </c>
      <c r="U114" s="72">
        <v>10</v>
      </c>
      <c r="V114">
        <f t="shared" si="23"/>
        <v>11.966666666666667</v>
      </c>
      <c r="W114" s="34" t="str">
        <f t="shared" si="12"/>
        <v>D</v>
      </c>
      <c r="X114">
        <v>5</v>
      </c>
      <c r="Z114">
        <f>QuizzTDs!F104</f>
        <v>16</v>
      </c>
      <c r="AA114">
        <f>0.8*X114+0.2*Z114</f>
        <v>7.2</v>
      </c>
      <c r="AB114" s="34" t="str">
        <f t="shared" si="14"/>
        <v>F</v>
      </c>
    </row>
    <row r="115" spans="5:30">
      <c r="E115" t="s">
        <v>327</v>
      </c>
      <c r="H115" s="75">
        <v>14.545454545454547</v>
      </c>
      <c r="I115" s="72">
        <v>12.5</v>
      </c>
      <c r="J115" s="45">
        <v>14.5</v>
      </c>
      <c r="K115">
        <f t="shared" si="15"/>
        <v>13.03409090909091</v>
      </c>
      <c r="L115">
        <f>Quizz_Cours!J105</f>
        <v>13.714285714285714</v>
      </c>
      <c r="M115">
        <f t="shared" si="16"/>
        <v>13.170129870129873</v>
      </c>
      <c r="N115" s="34" t="str">
        <f t="shared" si="22"/>
        <v>C</v>
      </c>
      <c r="O115" s="17">
        <v>4</v>
      </c>
      <c r="P115" s="55">
        <v>15</v>
      </c>
      <c r="Q115" s="69">
        <v>15</v>
      </c>
      <c r="R115" s="59">
        <v>13</v>
      </c>
      <c r="S115" s="67">
        <v>10</v>
      </c>
      <c r="T115">
        <f t="shared" si="18"/>
        <v>11.4</v>
      </c>
      <c r="U115" s="72">
        <v>11</v>
      </c>
      <c r="V115">
        <f t="shared" si="23"/>
        <v>13.033333333333333</v>
      </c>
      <c r="W115" s="34" t="str">
        <f t="shared" si="12"/>
        <v>C</v>
      </c>
      <c r="X115">
        <v>16.5</v>
      </c>
      <c r="Z115">
        <f>QuizzTDs!F105</f>
        <v>5.333333333333333</v>
      </c>
      <c r="AA115">
        <f>0.8*X115+0.2*Z115</f>
        <v>14.266666666666667</v>
      </c>
      <c r="AB115" s="34" t="str">
        <f t="shared" si="14"/>
        <v>C</v>
      </c>
    </row>
    <row r="116" spans="5:30">
      <c r="E116" t="s">
        <v>328</v>
      </c>
      <c r="H116" s="75">
        <v>10</v>
      </c>
      <c r="I116" s="72">
        <v>9</v>
      </c>
      <c r="J116" s="45">
        <v>7</v>
      </c>
      <c r="K116">
        <f t="shared" si="15"/>
        <v>8</v>
      </c>
      <c r="L116">
        <f>Quizz_Cours!J106</f>
        <v>10.571428571428571</v>
      </c>
      <c r="M116">
        <f t="shared" si="16"/>
        <v>8.5142857142857142</v>
      </c>
      <c r="N116" s="34" t="str">
        <f t="shared" si="22"/>
        <v>Fx</v>
      </c>
      <c r="O116" s="17">
        <v>4</v>
      </c>
      <c r="P116" s="55">
        <v>12</v>
      </c>
      <c r="Q116" s="69">
        <v>15</v>
      </c>
      <c r="R116" s="59">
        <v>13</v>
      </c>
      <c r="S116" s="67">
        <v>10</v>
      </c>
      <c r="T116">
        <f t="shared" si="18"/>
        <v>10.8</v>
      </c>
      <c r="U116" s="32">
        <v>6</v>
      </c>
      <c r="V116">
        <f t="shared" si="23"/>
        <v>9.4</v>
      </c>
      <c r="W116" s="34" t="str">
        <f t="shared" si="12"/>
        <v>Fx</v>
      </c>
      <c r="X116">
        <v>15</v>
      </c>
      <c r="Z116">
        <f>QuizzTDs!F106</f>
        <v>2.6666666666666665</v>
      </c>
      <c r="AA116">
        <f>0.8*X116+0.2*Z116</f>
        <v>12.533333333333333</v>
      </c>
      <c r="AB116" s="34" t="str">
        <f t="shared" si="14"/>
        <v>D</v>
      </c>
    </row>
    <row r="117" spans="5:30">
      <c r="E117" t="s">
        <v>329</v>
      </c>
      <c r="H117" s="75">
        <v>0</v>
      </c>
      <c r="K117">
        <f t="shared" si="15"/>
        <v>0</v>
      </c>
      <c r="L117">
        <f>Quizz_Cours!J107</f>
        <v>0</v>
      </c>
      <c r="M117">
        <f t="shared" si="16"/>
        <v>0</v>
      </c>
      <c r="N117" s="34" t="b">
        <f t="shared" si="22"/>
        <v>0</v>
      </c>
      <c r="V117">
        <f t="shared" si="23"/>
        <v>0</v>
      </c>
      <c r="W117" s="34" t="b">
        <f t="shared" si="12"/>
        <v>0</v>
      </c>
      <c r="Z117">
        <f>QuizzTDs!F107</f>
        <v>0</v>
      </c>
      <c r="AA117">
        <v>0.1</v>
      </c>
      <c r="AB117" s="34" t="str">
        <f t="shared" si="14"/>
        <v>F</v>
      </c>
    </row>
    <row r="118" spans="5:30" ht="15">
      <c r="G118" s="26" t="s">
        <v>321</v>
      </c>
      <c r="H118" s="75">
        <f t="shared" ref="H118:M118" si="24">AVERAGE(H12:H117)</f>
        <v>10.622241835834066</v>
      </c>
      <c r="I118" s="75">
        <f t="shared" si="24"/>
        <v>9.4117647058823533</v>
      </c>
      <c r="J118" s="75">
        <f t="shared" si="24"/>
        <v>10.142156862745098</v>
      </c>
      <c r="K118" s="75">
        <f t="shared" si="24"/>
        <v>9.3859774933804001</v>
      </c>
      <c r="L118" s="75">
        <f t="shared" si="24"/>
        <v>16.200277392510412</v>
      </c>
      <c r="M118" s="75">
        <f t="shared" si="24"/>
        <v>10.748837473206404</v>
      </c>
      <c r="O118" s="75">
        <f t="shared" ref="O118:T118" si="25">AVERAGE(O12:O117)</f>
        <v>13.086212756315849</v>
      </c>
      <c r="P118" s="75">
        <f t="shared" si="25"/>
        <v>13.440750390828557</v>
      </c>
      <c r="Q118" s="75">
        <f t="shared" si="25"/>
        <v>13.713235294117647</v>
      </c>
      <c r="R118" s="75">
        <f t="shared" si="25"/>
        <v>13.643790849673204</v>
      </c>
      <c r="S118" s="75">
        <f t="shared" si="25"/>
        <v>11.751134488448844</v>
      </c>
      <c r="T118" s="75">
        <f t="shared" si="25"/>
        <v>13.144403903242043</v>
      </c>
      <c r="V118" s="75">
        <f>AVERAGE(V12:V117)</f>
        <v>12.059339779802302</v>
      </c>
      <c r="X118" s="75">
        <f>AVERAGE(X12:X117)</f>
        <v>11.019607843137255</v>
      </c>
      <c r="Y118" s="75" t="e">
        <f>AVERAGE(Y12:Y117)</f>
        <v>#DIV/0!</v>
      </c>
      <c r="Z118" s="75">
        <f>AVERAGE(Z12:Z117)</f>
        <v>13.631067961165051</v>
      </c>
      <c r="AA118" s="75">
        <f>AVERAGE(AA12:AA117)</f>
        <v>11.458252427184462</v>
      </c>
    </row>
    <row r="119" spans="5:30">
      <c r="AD119">
        <f>51/96</f>
        <v>0.53125</v>
      </c>
    </row>
  </sheetData>
  <autoFilter ref="A11:AD108" xr:uid="{BDC42EDA-E4B9-4469-A9E0-55952C26FA5F}"/>
  <sortState ref="E12:E96">
    <sortCondition ref="E12"/>
  </sortState>
  <mergeCells count="3">
    <mergeCell ref="H10:N10"/>
    <mergeCell ref="O10:W10"/>
    <mergeCell ref="X10:AB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4F8EF-02E3-4B15-8DDB-D4CCF466EAE7}">
  <dimension ref="A1:K277"/>
  <sheetViews>
    <sheetView workbookViewId="0">
      <selection activeCell="A107" sqref="A2:A107"/>
    </sheetView>
  </sheetViews>
  <sheetFormatPr baseColWidth="10" defaultColWidth="9" defaultRowHeight="15"/>
  <cols>
    <col min="1" max="1" width="36.5703125" bestFit="1" customWidth="1"/>
    <col min="2" max="2" width="16.7109375" bestFit="1" customWidth="1"/>
    <col min="3" max="3" width="22.7109375" bestFit="1" customWidth="1"/>
    <col min="4" max="4" width="24.7109375" bestFit="1" customWidth="1"/>
    <col min="5" max="5" width="13.42578125" bestFit="1" customWidth="1"/>
    <col min="6" max="6" width="19.5703125" bestFit="1" customWidth="1"/>
    <col min="7" max="7" width="23.85546875" bestFit="1" customWidth="1"/>
    <col min="8" max="8" width="13.28515625" bestFit="1" customWidth="1"/>
    <col min="9" max="9" width="17.28515625" bestFit="1" customWidth="1"/>
    <col min="10" max="10" width="12.7109375" bestFit="1" customWidth="1"/>
  </cols>
  <sheetData>
    <row r="1" spans="1:11">
      <c r="A1" s="40"/>
      <c r="B1" s="33" t="s">
        <v>330</v>
      </c>
      <c r="C1" s="33" t="s">
        <v>331</v>
      </c>
      <c r="D1" s="33" t="s">
        <v>332</v>
      </c>
      <c r="E1" s="33" t="s">
        <v>333</v>
      </c>
      <c r="F1" s="33" t="s">
        <v>334</v>
      </c>
      <c r="G1" s="33" t="s">
        <v>335</v>
      </c>
      <c r="H1" s="33" t="s">
        <v>336</v>
      </c>
      <c r="I1" s="33" t="s">
        <v>337</v>
      </c>
      <c r="J1" s="33" t="s">
        <v>338</v>
      </c>
    </row>
    <row r="2" spans="1:11" ht="16.5">
      <c r="A2" s="49" t="s">
        <v>39</v>
      </c>
      <c r="B2" s="70"/>
      <c r="C2" s="70">
        <v>5</v>
      </c>
      <c r="D2" s="70">
        <v>10</v>
      </c>
      <c r="E2" s="70">
        <v>8</v>
      </c>
      <c r="F2" s="70">
        <v>4</v>
      </c>
      <c r="G2" s="70">
        <v>4</v>
      </c>
      <c r="H2" s="70">
        <v>10</v>
      </c>
      <c r="I2" s="70">
        <v>10</v>
      </c>
      <c r="J2">
        <f>AVERAGE(C2,D2/2,E2/2,F2,G2,H2/2,I2/2)*4</f>
        <v>18.285714285714285</v>
      </c>
      <c r="K2" s="70"/>
    </row>
    <row r="3" spans="1:11" ht="16.5">
      <c r="A3" s="49" t="s">
        <v>43</v>
      </c>
      <c r="B3" s="70"/>
      <c r="C3" s="70">
        <v>5</v>
      </c>
      <c r="D3" s="70">
        <v>10</v>
      </c>
      <c r="E3" s="70">
        <v>10</v>
      </c>
      <c r="F3" s="70">
        <v>4</v>
      </c>
      <c r="G3" s="70">
        <v>3.14</v>
      </c>
      <c r="H3" s="70">
        <v>10</v>
      </c>
      <c r="I3" s="70">
        <v>10</v>
      </c>
      <c r="J3">
        <f t="shared" ref="J3:J66" si="0">AVERAGE(C3,D3/2,E3/2,F3,G3,H3/2,I3/2)*4</f>
        <v>18.365714285714287</v>
      </c>
      <c r="K3" s="70"/>
    </row>
    <row r="4" spans="1:11" ht="16.5">
      <c r="A4" s="49" t="s">
        <v>47</v>
      </c>
      <c r="B4" s="70"/>
      <c r="C4" s="70">
        <v>4</v>
      </c>
      <c r="D4" s="70">
        <v>10</v>
      </c>
      <c r="E4" s="70">
        <v>10</v>
      </c>
      <c r="F4" s="70">
        <v>4</v>
      </c>
      <c r="G4" s="70">
        <v>3.14</v>
      </c>
      <c r="H4" s="70">
        <v>8</v>
      </c>
      <c r="I4" s="70">
        <v>10</v>
      </c>
      <c r="J4">
        <f t="shared" si="0"/>
        <v>17.222857142857144</v>
      </c>
      <c r="K4" s="70"/>
    </row>
    <row r="5" spans="1:11" ht="16.5">
      <c r="A5" s="49" t="s">
        <v>50</v>
      </c>
      <c r="B5" s="70"/>
      <c r="C5" s="70">
        <v>4</v>
      </c>
      <c r="D5" s="70">
        <v>0</v>
      </c>
      <c r="E5" s="70">
        <v>0</v>
      </c>
      <c r="F5" s="70">
        <v>3</v>
      </c>
      <c r="G5" s="70">
        <v>3</v>
      </c>
      <c r="H5" s="70">
        <v>0</v>
      </c>
      <c r="I5" s="70">
        <v>0</v>
      </c>
      <c r="J5">
        <f t="shared" si="0"/>
        <v>5.7142857142857144</v>
      </c>
      <c r="K5" s="70"/>
    </row>
    <row r="6" spans="1:11" ht="16.5">
      <c r="A6" s="49" t="s">
        <v>54</v>
      </c>
      <c r="B6" s="70"/>
      <c r="C6" s="70">
        <v>0</v>
      </c>
      <c r="D6" s="70">
        <v>10</v>
      </c>
      <c r="E6" s="70">
        <v>8</v>
      </c>
      <c r="F6" s="70">
        <v>4</v>
      </c>
      <c r="G6" s="70">
        <v>4.67</v>
      </c>
      <c r="H6" s="70">
        <v>4</v>
      </c>
      <c r="I6" s="70">
        <v>6</v>
      </c>
      <c r="J6">
        <f t="shared" si="0"/>
        <v>12.954285714285716</v>
      </c>
      <c r="K6" s="70"/>
    </row>
    <row r="7" spans="1:11" ht="16.5">
      <c r="A7" s="49" t="s">
        <v>58</v>
      </c>
      <c r="B7" s="70"/>
      <c r="C7" s="70">
        <v>4</v>
      </c>
      <c r="D7" s="70">
        <v>10</v>
      </c>
      <c r="E7" s="70">
        <v>6</v>
      </c>
      <c r="F7" s="70">
        <v>5</v>
      </c>
      <c r="G7" s="70">
        <v>4</v>
      </c>
      <c r="H7" s="70">
        <v>8</v>
      </c>
      <c r="I7" s="70">
        <v>10</v>
      </c>
      <c r="J7">
        <f t="shared" si="0"/>
        <v>17.142857142857142</v>
      </c>
      <c r="K7" s="70"/>
    </row>
    <row r="8" spans="1:11" ht="16.5">
      <c r="A8" s="49" t="s">
        <v>62</v>
      </c>
      <c r="B8" s="70"/>
      <c r="C8" s="70">
        <v>4</v>
      </c>
      <c r="D8" s="70">
        <v>10</v>
      </c>
      <c r="E8" s="70">
        <v>8</v>
      </c>
      <c r="F8" s="70">
        <v>4</v>
      </c>
      <c r="G8" s="70">
        <v>5</v>
      </c>
      <c r="H8" s="70">
        <v>10</v>
      </c>
      <c r="I8" s="70">
        <v>10</v>
      </c>
      <c r="J8">
        <f t="shared" si="0"/>
        <v>18.285714285714285</v>
      </c>
      <c r="K8" s="70"/>
    </row>
    <row r="9" spans="1:11" ht="16.5">
      <c r="A9" s="49" t="s">
        <v>65</v>
      </c>
      <c r="B9" s="70"/>
      <c r="C9" s="70">
        <v>5</v>
      </c>
      <c r="D9" s="70">
        <v>10</v>
      </c>
      <c r="E9" s="70">
        <v>8</v>
      </c>
      <c r="F9" s="70">
        <v>4</v>
      </c>
      <c r="G9" s="70">
        <v>4.25</v>
      </c>
      <c r="H9" s="70">
        <v>6</v>
      </c>
      <c r="I9" s="70">
        <v>10</v>
      </c>
      <c r="J9">
        <f t="shared" si="0"/>
        <v>17.285714285714285</v>
      </c>
      <c r="K9" s="70"/>
    </row>
    <row r="10" spans="1:11" ht="16.5">
      <c r="A10" s="49" t="s">
        <v>68</v>
      </c>
      <c r="B10" s="70"/>
      <c r="C10" s="70">
        <v>3</v>
      </c>
      <c r="D10" s="70">
        <v>10</v>
      </c>
      <c r="E10" s="70">
        <v>10</v>
      </c>
      <c r="F10" s="70">
        <v>5</v>
      </c>
      <c r="G10" s="70">
        <v>5</v>
      </c>
      <c r="H10" s="70">
        <v>10</v>
      </c>
      <c r="I10" s="70">
        <v>10</v>
      </c>
      <c r="J10">
        <f t="shared" si="0"/>
        <v>18.857142857142858</v>
      </c>
      <c r="K10" s="70"/>
    </row>
    <row r="11" spans="1:11" ht="16.5">
      <c r="A11" s="49" t="s">
        <v>71</v>
      </c>
      <c r="B11" s="70"/>
      <c r="C11" s="70">
        <v>5</v>
      </c>
      <c r="D11" s="70">
        <v>10</v>
      </c>
      <c r="E11" s="70">
        <v>8</v>
      </c>
      <c r="F11" s="70">
        <v>3</v>
      </c>
      <c r="G11" s="70">
        <v>3.31</v>
      </c>
      <c r="H11" s="70">
        <v>6</v>
      </c>
      <c r="I11" s="70">
        <v>10</v>
      </c>
      <c r="J11">
        <f t="shared" si="0"/>
        <v>16.177142857142858</v>
      </c>
      <c r="K11" s="70"/>
    </row>
    <row r="12" spans="1:11" ht="16.5">
      <c r="A12" s="49" t="s">
        <v>74</v>
      </c>
      <c r="B12" s="70"/>
      <c r="C12" s="70">
        <v>4</v>
      </c>
      <c r="D12" s="70">
        <v>10</v>
      </c>
      <c r="E12" s="70">
        <v>6</v>
      </c>
      <c r="F12" s="70">
        <v>4</v>
      </c>
      <c r="G12" s="70">
        <v>1.1399999999999999</v>
      </c>
      <c r="H12" s="70">
        <v>8</v>
      </c>
      <c r="I12" s="70">
        <v>10</v>
      </c>
      <c r="J12">
        <f t="shared" si="0"/>
        <v>14.937142857142858</v>
      </c>
      <c r="K12" s="70"/>
    </row>
    <row r="13" spans="1:11" ht="16.5">
      <c r="A13" s="49" t="s">
        <v>77</v>
      </c>
      <c r="B13" s="70"/>
      <c r="C13" s="70">
        <v>5</v>
      </c>
      <c r="D13" s="70">
        <v>10</v>
      </c>
      <c r="E13" s="70">
        <v>10</v>
      </c>
      <c r="F13" s="70">
        <v>3</v>
      </c>
      <c r="G13" s="70">
        <v>1.67</v>
      </c>
      <c r="H13" s="70">
        <v>10</v>
      </c>
      <c r="I13" s="70">
        <v>10</v>
      </c>
      <c r="J13">
        <f t="shared" si="0"/>
        <v>16.954285714285714</v>
      </c>
      <c r="K13" s="70"/>
    </row>
    <row r="14" spans="1:11" ht="16.5">
      <c r="A14" s="49" t="s">
        <v>80</v>
      </c>
      <c r="B14" s="70"/>
      <c r="C14" s="70">
        <v>5</v>
      </c>
      <c r="D14" s="70">
        <v>10</v>
      </c>
      <c r="E14" s="70">
        <v>10</v>
      </c>
      <c r="F14" s="70">
        <v>4</v>
      </c>
      <c r="G14" s="70">
        <v>4.1399999999999997</v>
      </c>
      <c r="H14" s="70">
        <v>10</v>
      </c>
      <c r="I14" s="70">
        <v>10</v>
      </c>
      <c r="J14">
        <f t="shared" si="0"/>
        <v>18.937142857142856</v>
      </c>
      <c r="K14" s="70"/>
    </row>
    <row r="15" spans="1:11" ht="16.5">
      <c r="A15" s="49" t="s">
        <v>83</v>
      </c>
      <c r="B15" s="70"/>
      <c r="C15" s="70">
        <v>3</v>
      </c>
      <c r="D15" s="70">
        <v>10</v>
      </c>
      <c r="E15" s="70">
        <v>6</v>
      </c>
      <c r="F15" s="70">
        <v>4</v>
      </c>
      <c r="G15" s="70">
        <v>4</v>
      </c>
      <c r="H15" s="70">
        <v>4</v>
      </c>
      <c r="I15" s="70">
        <v>10</v>
      </c>
      <c r="J15">
        <f t="shared" si="0"/>
        <v>14.857142857142858</v>
      </c>
      <c r="K15" s="70"/>
    </row>
    <row r="16" spans="1:11" ht="16.5">
      <c r="A16" s="49" t="s">
        <v>86</v>
      </c>
      <c r="B16" s="70"/>
      <c r="C16" s="70">
        <v>4</v>
      </c>
      <c r="D16" s="70">
        <v>4</v>
      </c>
      <c r="E16" s="70">
        <v>6</v>
      </c>
      <c r="F16" s="70">
        <v>4</v>
      </c>
      <c r="G16" s="70">
        <v>3</v>
      </c>
      <c r="H16" s="70">
        <v>6</v>
      </c>
      <c r="I16" s="70">
        <v>10</v>
      </c>
      <c r="J16">
        <f t="shared" si="0"/>
        <v>13.714285714285714</v>
      </c>
      <c r="K16" s="70"/>
    </row>
    <row r="17" spans="1:11" ht="16.5">
      <c r="A17" s="49" t="s">
        <v>89</v>
      </c>
      <c r="B17" s="70"/>
      <c r="C17" s="70">
        <v>4</v>
      </c>
      <c r="D17" s="70">
        <v>10</v>
      </c>
      <c r="E17" s="70">
        <v>8</v>
      </c>
      <c r="F17" s="70">
        <v>4</v>
      </c>
      <c r="G17" s="70">
        <v>1.33</v>
      </c>
      <c r="H17" s="70">
        <v>8</v>
      </c>
      <c r="I17" s="70">
        <v>10</v>
      </c>
      <c r="J17">
        <f t="shared" si="0"/>
        <v>15.617142857142856</v>
      </c>
      <c r="K17" s="70"/>
    </row>
    <row r="18" spans="1:11" ht="16.5">
      <c r="A18" s="49" t="s">
        <v>92</v>
      </c>
      <c r="B18" s="70"/>
      <c r="C18" s="70">
        <v>5</v>
      </c>
      <c r="D18" s="70">
        <v>10</v>
      </c>
      <c r="E18" s="70">
        <v>8</v>
      </c>
      <c r="F18" s="70">
        <v>5</v>
      </c>
      <c r="G18" s="70">
        <v>3</v>
      </c>
      <c r="H18" s="70">
        <v>10</v>
      </c>
      <c r="I18" s="70">
        <v>10</v>
      </c>
      <c r="J18">
        <f t="shared" si="0"/>
        <v>18.285714285714285</v>
      </c>
      <c r="K18" s="70"/>
    </row>
    <row r="19" spans="1:11" ht="16.5">
      <c r="A19" s="49" t="s">
        <v>96</v>
      </c>
      <c r="B19" s="70"/>
      <c r="C19" s="70">
        <v>4.5</v>
      </c>
      <c r="D19" s="70">
        <v>10</v>
      </c>
      <c r="E19" s="70">
        <v>6</v>
      </c>
      <c r="F19" s="70">
        <v>5</v>
      </c>
      <c r="G19" s="70">
        <v>3.67</v>
      </c>
      <c r="H19" s="70">
        <v>8</v>
      </c>
      <c r="I19" s="70">
        <v>8</v>
      </c>
      <c r="J19">
        <f t="shared" si="0"/>
        <v>16.668571428571429</v>
      </c>
      <c r="K19" s="70"/>
    </row>
    <row r="20" spans="1:11" ht="16.5">
      <c r="A20" s="49" t="s">
        <v>99</v>
      </c>
      <c r="B20" s="70"/>
      <c r="C20" s="70">
        <v>5</v>
      </c>
      <c r="D20" s="70">
        <v>10</v>
      </c>
      <c r="E20" s="70">
        <v>6</v>
      </c>
      <c r="F20" s="70">
        <v>5</v>
      </c>
      <c r="G20" s="70">
        <v>3</v>
      </c>
      <c r="H20" s="70">
        <v>8</v>
      </c>
      <c r="I20" s="70">
        <v>10</v>
      </c>
      <c r="J20">
        <f t="shared" si="0"/>
        <v>17.142857142857142</v>
      </c>
      <c r="K20" s="70"/>
    </row>
    <row r="21" spans="1:11" ht="16.5">
      <c r="A21" s="49" t="s">
        <v>102</v>
      </c>
      <c r="B21" s="70"/>
      <c r="C21" s="70">
        <v>4</v>
      </c>
      <c r="D21" s="70">
        <v>6</v>
      </c>
      <c r="E21" s="70">
        <v>8</v>
      </c>
      <c r="F21" s="70">
        <v>3</v>
      </c>
      <c r="G21" s="70">
        <v>4</v>
      </c>
      <c r="H21" s="70">
        <v>10</v>
      </c>
      <c r="I21" s="70">
        <v>10</v>
      </c>
      <c r="J21">
        <f t="shared" si="0"/>
        <v>16</v>
      </c>
      <c r="K21" s="70"/>
    </row>
    <row r="22" spans="1:11" ht="16.5">
      <c r="A22" s="49" t="s">
        <v>104</v>
      </c>
      <c r="B22" s="70"/>
      <c r="C22" s="70">
        <v>4.5</v>
      </c>
      <c r="D22" s="70">
        <v>8</v>
      </c>
      <c r="E22" s="70">
        <v>4</v>
      </c>
      <c r="F22" s="70">
        <v>2</v>
      </c>
      <c r="G22" s="70">
        <v>3.14</v>
      </c>
      <c r="H22" s="70">
        <v>8</v>
      </c>
      <c r="I22" s="70">
        <v>6</v>
      </c>
      <c r="J22">
        <f t="shared" si="0"/>
        <v>12.937142857142858</v>
      </c>
      <c r="K22" s="70"/>
    </row>
    <row r="23" spans="1:11" ht="16.5">
      <c r="A23" s="49" t="s">
        <v>107</v>
      </c>
      <c r="B23" s="70"/>
      <c r="C23" s="70">
        <v>5</v>
      </c>
      <c r="D23" s="70">
        <v>10</v>
      </c>
      <c r="E23" s="70">
        <v>10</v>
      </c>
      <c r="F23" s="70">
        <v>5</v>
      </c>
      <c r="G23" s="70">
        <v>3.14</v>
      </c>
      <c r="H23" s="70">
        <v>8</v>
      </c>
      <c r="I23" s="70">
        <v>6</v>
      </c>
      <c r="J23">
        <f t="shared" si="0"/>
        <v>17.222857142857144</v>
      </c>
      <c r="K23" s="70"/>
    </row>
    <row r="24" spans="1:11" ht="16.5">
      <c r="A24" s="49" t="s">
        <v>110</v>
      </c>
      <c r="B24" s="70"/>
      <c r="C24" s="70">
        <v>3</v>
      </c>
      <c r="D24" s="70">
        <v>8</v>
      </c>
      <c r="E24" s="70">
        <v>4</v>
      </c>
      <c r="F24" s="70">
        <v>5</v>
      </c>
      <c r="G24" s="70">
        <v>3.33</v>
      </c>
      <c r="H24" s="70">
        <v>8</v>
      </c>
      <c r="I24" s="70">
        <v>6</v>
      </c>
      <c r="J24">
        <f t="shared" si="0"/>
        <v>13.902857142857142</v>
      </c>
      <c r="K24" s="70"/>
    </row>
    <row r="25" spans="1:11" ht="16.5">
      <c r="A25" s="49" t="s">
        <v>113</v>
      </c>
      <c r="B25" s="70"/>
      <c r="C25" s="70">
        <v>3</v>
      </c>
      <c r="D25" s="70">
        <v>10</v>
      </c>
      <c r="E25" s="70">
        <v>8</v>
      </c>
      <c r="F25" s="70">
        <v>2</v>
      </c>
      <c r="G25" s="70">
        <v>1.33</v>
      </c>
      <c r="H25" s="70">
        <v>8</v>
      </c>
      <c r="I25" s="70">
        <v>10</v>
      </c>
      <c r="J25">
        <f t="shared" si="0"/>
        <v>13.902857142857142</v>
      </c>
      <c r="K25" s="70"/>
    </row>
    <row r="26" spans="1:11" ht="16.5">
      <c r="A26" s="50" t="s">
        <v>116</v>
      </c>
      <c r="B26" s="70"/>
      <c r="C26" s="70">
        <v>3</v>
      </c>
      <c r="D26" s="70">
        <v>6</v>
      </c>
      <c r="E26" s="70">
        <v>6</v>
      </c>
      <c r="F26" s="70">
        <v>4</v>
      </c>
      <c r="G26" s="70">
        <v>4.8</v>
      </c>
      <c r="H26" s="70">
        <v>6</v>
      </c>
      <c r="I26" s="70">
        <v>10</v>
      </c>
      <c r="J26">
        <f t="shared" si="0"/>
        <v>14.742857142857144</v>
      </c>
      <c r="K26" s="70"/>
    </row>
    <row r="27" spans="1:11" ht="16.5">
      <c r="A27" s="49" t="s">
        <v>119</v>
      </c>
      <c r="B27" s="70"/>
      <c r="C27" s="70">
        <v>3</v>
      </c>
      <c r="D27" s="70">
        <v>8</v>
      </c>
      <c r="E27" s="70">
        <v>8</v>
      </c>
      <c r="F27" s="70">
        <v>2</v>
      </c>
      <c r="G27" s="70">
        <v>1.33</v>
      </c>
      <c r="H27" s="70">
        <v>6</v>
      </c>
      <c r="I27" s="70">
        <v>10</v>
      </c>
      <c r="J27">
        <f t="shared" si="0"/>
        <v>12.76</v>
      </c>
      <c r="K27" s="70"/>
    </row>
    <row r="28" spans="1:11" ht="16.5">
      <c r="A28" s="49" t="s">
        <v>128</v>
      </c>
      <c r="B28" s="70"/>
      <c r="C28" s="70">
        <v>3</v>
      </c>
      <c r="D28" s="70">
        <v>10</v>
      </c>
      <c r="E28" s="70">
        <v>8</v>
      </c>
      <c r="F28" s="70">
        <v>4</v>
      </c>
      <c r="G28" s="70">
        <v>5</v>
      </c>
      <c r="H28" s="70">
        <v>10</v>
      </c>
      <c r="I28" s="70">
        <v>10</v>
      </c>
      <c r="J28">
        <f t="shared" si="0"/>
        <v>17.714285714285715</v>
      </c>
      <c r="K28" s="70"/>
    </row>
    <row r="29" spans="1:11" ht="16.5">
      <c r="A29" s="49" t="s">
        <v>122</v>
      </c>
      <c r="B29" s="70"/>
      <c r="C29" s="70">
        <v>5</v>
      </c>
      <c r="D29" s="70">
        <v>10</v>
      </c>
      <c r="E29" s="70">
        <v>6</v>
      </c>
      <c r="F29" s="70">
        <v>4</v>
      </c>
      <c r="G29" s="70">
        <v>4</v>
      </c>
      <c r="H29" s="70">
        <v>8</v>
      </c>
      <c r="I29" s="70">
        <v>8</v>
      </c>
      <c r="J29">
        <f t="shared" si="0"/>
        <v>16.571428571428573</v>
      </c>
      <c r="K29" s="70"/>
    </row>
    <row r="30" spans="1:11" ht="16.5">
      <c r="A30" s="49" t="s">
        <v>125</v>
      </c>
      <c r="B30" s="70"/>
      <c r="C30" s="70">
        <v>5</v>
      </c>
      <c r="D30" s="70">
        <v>10</v>
      </c>
      <c r="E30" s="70">
        <v>10</v>
      </c>
      <c r="F30" s="70">
        <v>4</v>
      </c>
      <c r="G30" s="70">
        <v>2.14</v>
      </c>
      <c r="H30" s="70">
        <v>10</v>
      </c>
      <c r="I30" s="70">
        <v>0</v>
      </c>
      <c r="J30">
        <f t="shared" si="0"/>
        <v>14.937142857142858</v>
      </c>
      <c r="K30" s="70"/>
    </row>
    <row r="31" spans="1:11" ht="16.5">
      <c r="A31" s="49" t="s">
        <v>131</v>
      </c>
      <c r="B31" s="70"/>
      <c r="C31" s="70">
        <v>4</v>
      </c>
      <c r="D31" s="70">
        <v>10</v>
      </c>
      <c r="E31" s="70">
        <v>10</v>
      </c>
      <c r="F31" s="70">
        <v>4</v>
      </c>
      <c r="G31" s="70">
        <v>2</v>
      </c>
      <c r="H31" s="70">
        <v>10</v>
      </c>
      <c r="I31" s="70">
        <v>10</v>
      </c>
      <c r="J31">
        <f t="shared" si="0"/>
        <v>17.142857142857142</v>
      </c>
      <c r="K31" s="70"/>
    </row>
    <row r="32" spans="1:11" ht="16.5">
      <c r="A32" s="49" t="s">
        <v>134</v>
      </c>
      <c r="B32" s="70"/>
      <c r="C32" s="70">
        <v>5</v>
      </c>
      <c r="D32" s="70">
        <v>10</v>
      </c>
      <c r="E32" s="70">
        <v>10</v>
      </c>
      <c r="F32" s="70">
        <v>5</v>
      </c>
      <c r="G32" s="70">
        <v>4.33</v>
      </c>
      <c r="H32" s="70">
        <v>10</v>
      </c>
      <c r="I32" s="70">
        <v>10</v>
      </c>
      <c r="J32">
        <f t="shared" si="0"/>
        <v>19.617142857142856</v>
      </c>
      <c r="K32" s="70"/>
    </row>
    <row r="33" spans="1:11" ht="16.5">
      <c r="A33" s="49" t="s">
        <v>137</v>
      </c>
      <c r="B33" s="70"/>
      <c r="C33" s="70">
        <v>5</v>
      </c>
      <c r="D33" s="70">
        <v>10</v>
      </c>
      <c r="E33" s="70">
        <v>8</v>
      </c>
      <c r="F33" s="70">
        <v>4</v>
      </c>
      <c r="G33" s="70">
        <v>4.47</v>
      </c>
      <c r="H33" s="70">
        <v>8</v>
      </c>
      <c r="I33" s="70">
        <v>10</v>
      </c>
      <c r="J33">
        <f t="shared" si="0"/>
        <v>17.982857142857142</v>
      </c>
      <c r="K33" s="70"/>
    </row>
    <row r="34" spans="1:11" ht="16.5">
      <c r="A34" s="49" t="s">
        <v>140</v>
      </c>
      <c r="B34" s="70"/>
      <c r="C34" s="70">
        <v>5</v>
      </c>
      <c r="D34" s="70">
        <v>10</v>
      </c>
      <c r="E34" s="70">
        <v>8</v>
      </c>
      <c r="F34" s="70">
        <v>4</v>
      </c>
      <c r="G34" s="70">
        <v>3.67</v>
      </c>
      <c r="H34" s="70">
        <v>8</v>
      </c>
      <c r="I34" s="70">
        <v>4</v>
      </c>
      <c r="J34">
        <f t="shared" si="0"/>
        <v>15.811428571428573</v>
      </c>
      <c r="K34" s="70"/>
    </row>
    <row r="35" spans="1:11" ht="16.5">
      <c r="A35" s="49" t="s">
        <v>143</v>
      </c>
      <c r="B35" s="70"/>
      <c r="C35" s="70">
        <v>5</v>
      </c>
      <c r="D35" s="70">
        <v>10</v>
      </c>
      <c r="E35" s="70">
        <v>10</v>
      </c>
      <c r="F35" s="70">
        <v>5</v>
      </c>
      <c r="G35" s="70">
        <v>3.67</v>
      </c>
      <c r="H35" s="70">
        <v>8</v>
      </c>
      <c r="I35" s="70">
        <v>10</v>
      </c>
      <c r="J35">
        <f t="shared" si="0"/>
        <v>18.668571428571429</v>
      </c>
      <c r="K35" s="70"/>
    </row>
    <row r="36" spans="1:11" ht="16.5">
      <c r="A36" s="49" t="s">
        <v>146</v>
      </c>
      <c r="B36" s="70"/>
      <c r="C36" s="70">
        <v>5</v>
      </c>
      <c r="D36" s="70">
        <v>8</v>
      </c>
      <c r="E36" s="70">
        <v>8</v>
      </c>
      <c r="F36" s="70">
        <v>5</v>
      </c>
      <c r="G36" s="70">
        <v>5</v>
      </c>
      <c r="H36" s="70">
        <v>10</v>
      </c>
      <c r="I36" s="70">
        <v>10</v>
      </c>
      <c r="J36">
        <f t="shared" si="0"/>
        <v>18.857142857142858</v>
      </c>
      <c r="K36" s="70"/>
    </row>
    <row r="37" spans="1:11" ht="16.5">
      <c r="A37" s="49" t="s">
        <v>148</v>
      </c>
      <c r="B37" s="70"/>
      <c r="C37" s="70">
        <v>4</v>
      </c>
      <c r="D37" s="70">
        <v>10</v>
      </c>
      <c r="E37" s="70">
        <v>6</v>
      </c>
      <c r="F37" s="70">
        <v>2</v>
      </c>
      <c r="G37" s="70">
        <v>3.4</v>
      </c>
      <c r="H37" s="70">
        <v>8</v>
      </c>
      <c r="I37" s="70">
        <v>8</v>
      </c>
      <c r="J37">
        <f t="shared" si="0"/>
        <v>14.514285714285714</v>
      </c>
      <c r="K37" s="70"/>
    </row>
    <row r="38" spans="1:11" ht="16.5">
      <c r="A38" s="49" t="s">
        <v>151</v>
      </c>
      <c r="B38" s="70"/>
      <c r="C38" s="70">
        <v>5</v>
      </c>
      <c r="D38" s="70">
        <v>10</v>
      </c>
      <c r="E38" s="70">
        <v>10</v>
      </c>
      <c r="F38" s="70">
        <v>4</v>
      </c>
      <c r="G38" s="70">
        <v>5</v>
      </c>
      <c r="H38" s="70">
        <v>10</v>
      </c>
      <c r="I38" s="70">
        <v>10</v>
      </c>
      <c r="J38">
        <f t="shared" si="0"/>
        <v>19.428571428571427</v>
      </c>
      <c r="K38" s="70"/>
    </row>
    <row r="39" spans="1:11" ht="16.5">
      <c r="A39" s="49" t="s">
        <v>154</v>
      </c>
      <c r="B39" s="70"/>
      <c r="C39" s="70">
        <v>3</v>
      </c>
      <c r="D39" s="70">
        <v>6</v>
      </c>
      <c r="E39" s="70">
        <v>4</v>
      </c>
      <c r="F39" s="70">
        <v>1</v>
      </c>
      <c r="G39" s="70">
        <v>3</v>
      </c>
      <c r="H39" s="70">
        <v>2</v>
      </c>
      <c r="I39" s="70">
        <v>8</v>
      </c>
      <c r="J39">
        <f t="shared" si="0"/>
        <v>9.7142857142857135</v>
      </c>
      <c r="K39" s="70"/>
    </row>
    <row r="40" spans="1:11" ht="16.5">
      <c r="A40" s="49" t="s">
        <v>157</v>
      </c>
      <c r="B40" s="70"/>
      <c r="C40" s="70">
        <v>4</v>
      </c>
      <c r="D40" s="70">
        <v>10</v>
      </c>
      <c r="E40" s="70">
        <v>10</v>
      </c>
      <c r="F40" s="70">
        <v>4</v>
      </c>
      <c r="G40" s="70">
        <v>2.81</v>
      </c>
      <c r="H40" s="70">
        <v>8</v>
      </c>
      <c r="I40" s="70">
        <v>10</v>
      </c>
      <c r="J40">
        <f t="shared" si="0"/>
        <v>17.034285714285712</v>
      </c>
      <c r="K40" s="70"/>
    </row>
    <row r="41" spans="1:11" ht="16.5">
      <c r="A41" s="49" t="s">
        <v>159</v>
      </c>
      <c r="B41" s="70"/>
      <c r="C41" s="70">
        <v>5</v>
      </c>
      <c r="D41" s="70">
        <v>6</v>
      </c>
      <c r="E41" s="70">
        <v>10</v>
      </c>
      <c r="F41" s="70">
        <v>5</v>
      </c>
      <c r="G41" s="70">
        <v>4.5</v>
      </c>
      <c r="H41" s="70">
        <v>4</v>
      </c>
      <c r="I41" s="70">
        <v>10</v>
      </c>
      <c r="J41">
        <f t="shared" si="0"/>
        <v>16.857142857142858</v>
      </c>
      <c r="K41" s="70"/>
    </row>
    <row r="42" spans="1:11" ht="16.5">
      <c r="A42" s="49" t="s">
        <v>162</v>
      </c>
      <c r="B42" s="70"/>
      <c r="C42" s="70">
        <v>3</v>
      </c>
      <c r="D42" s="70">
        <v>0</v>
      </c>
      <c r="E42" s="70">
        <v>0</v>
      </c>
      <c r="F42" s="70">
        <v>4</v>
      </c>
      <c r="G42" s="70">
        <v>4.67</v>
      </c>
      <c r="H42" s="70">
        <v>0</v>
      </c>
      <c r="I42" s="70">
        <v>0</v>
      </c>
      <c r="J42">
        <f t="shared" si="0"/>
        <v>6.6685714285714282</v>
      </c>
      <c r="K42" s="70"/>
    </row>
    <row r="43" spans="1:11" ht="16.5">
      <c r="A43" s="49" t="s">
        <v>165</v>
      </c>
      <c r="B43" s="70"/>
      <c r="C43" s="70">
        <v>5</v>
      </c>
      <c r="D43" s="70">
        <v>10</v>
      </c>
      <c r="E43" s="70">
        <v>10</v>
      </c>
      <c r="F43" s="70">
        <v>2</v>
      </c>
      <c r="G43" s="70">
        <v>2</v>
      </c>
      <c r="H43" s="70">
        <v>10</v>
      </c>
      <c r="I43" s="70">
        <v>10</v>
      </c>
      <c r="J43">
        <f t="shared" si="0"/>
        <v>16.571428571428573</v>
      </c>
      <c r="K43" s="70"/>
    </row>
    <row r="44" spans="1:11" ht="16.5">
      <c r="A44" s="49" t="s">
        <v>168</v>
      </c>
      <c r="B44" s="70"/>
      <c r="C44" s="70">
        <v>4</v>
      </c>
      <c r="D44" s="70">
        <v>10</v>
      </c>
      <c r="E44" s="70">
        <v>8</v>
      </c>
      <c r="F44" s="70">
        <v>5</v>
      </c>
      <c r="G44" s="70">
        <v>4.1399999999999997</v>
      </c>
      <c r="H44" s="70">
        <v>8</v>
      </c>
      <c r="I44" s="70">
        <v>10</v>
      </c>
      <c r="J44">
        <f t="shared" si="0"/>
        <v>17.794285714285714</v>
      </c>
      <c r="K44" s="70"/>
    </row>
    <row r="45" spans="1:11" ht="16.5">
      <c r="A45" s="50" t="s">
        <v>171</v>
      </c>
      <c r="B45" s="70"/>
      <c r="C45" s="70">
        <v>4.5</v>
      </c>
      <c r="D45" s="70">
        <v>8</v>
      </c>
      <c r="E45" s="70">
        <v>8</v>
      </c>
      <c r="F45" s="70">
        <v>4</v>
      </c>
      <c r="G45" s="70">
        <v>5</v>
      </c>
      <c r="H45" s="70">
        <v>8</v>
      </c>
      <c r="I45" s="70">
        <v>10</v>
      </c>
      <c r="J45">
        <f t="shared" si="0"/>
        <v>17.428571428571427</v>
      </c>
      <c r="K45" s="70"/>
    </row>
    <row r="46" spans="1:11" ht="16.5">
      <c r="A46" s="49" t="s">
        <v>174</v>
      </c>
      <c r="B46" s="70"/>
      <c r="C46" s="70">
        <v>5</v>
      </c>
      <c r="D46" s="70">
        <v>6</v>
      </c>
      <c r="E46" s="70">
        <v>8</v>
      </c>
      <c r="F46" s="70">
        <v>4</v>
      </c>
      <c r="G46" s="70">
        <v>3.5</v>
      </c>
      <c r="H46" s="70">
        <v>8</v>
      </c>
      <c r="I46" s="70">
        <v>10</v>
      </c>
      <c r="J46">
        <f t="shared" si="0"/>
        <v>16.285714285714285</v>
      </c>
      <c r="K46" s="70"/>
    </row>
    <row r="47" spans="1:11" ht="16.5">
      <c r="A47" s="49" t="s">
        <v>177</v>
      </c>
      <c r="B47" s="70"/>
      <c r="C47" s="70">
        <v>4</v>
      </c>
      <c r="D47" s="70">
        <v>8</v>
      </c>
      <c r="E47" s="70">
        <v>8</v>
      </c>
      <c r="F47" s="70">
        <v>4</v>
      </c>
      <c r="G47" s="70">
        <v>3</v>
      </c>
      <c r="H47" s="70">
        <v>6</v>
      </c>
      <c r="I47" s="70">
        <v>10</v>
      </c>
      <c r="J47">
        <f t="shared" si="0"/>
        <v>15.428571428571429</v>
      </c>
      <c r="K47" s="70"/>
    </row>
    <row r="48" spans="1:11" ht="16.5">
      <c r="A48" s="49" t="s">
        <v>180</v>
      </c>
      <c r="B48" s="70"/>
      <c r="C48" s="70">
        <v>5</v>
      </c>
      <c r="D48" s="70">
        <v>8</v>
      </c>
      <c r="E48" s="70">
        <v>6</v>
      </c>
      <c r="F48" s="70">
        <v>4</v>
      </c>
      <c r="G48" s="70">
        <v>5</v>
      </c>
      <c r="H48" s="70">
        <v>8</v>
      </c>
      <c r="I48" s="70">
        <v>10</v>
      </c>
      <c r="J48">
        <f t="shared" si="0"/>
        <v>17.142857142857142</v>
      </c>
      <c r="K48" s="70"/>
    </row>
    <row r="49" spans="1:11" ht="16.5">
      <c r="A49" s="49" t="s">
        <v>183</v>
      </c>
      <c r="B49" s="70"/>
      <c r="C49" s="70">
        <v>4</v>
      </c>
      <c r="D49" s="70">
        <v>10</v>
      </c>
      <c r="E49" s="70">
        <v>8</v>
      </c>
      <c r="F49" s="70">
        <v>4</v>
      </c>
      <c r="G49" s="70">
        <v>5</v>
      </c>
      <c r="H49" s="70">
        <v>4</v>
      </c>
      <c r="I49" s="70">
        <v>2</v>
      </c>
      <c r="J49">
        <f t="shared" si="0"/>
        <v>14.285714285714286</v>
      </c>
      <c r="K49" s="70"/>
    </row>
    <row r="50" spans="1:11" ht="16.5">
      <c r="A50" s="49" t="s">
        <v>185</v>
      </c>
      <c r="B50" s="70"/>
      <c r="C50" s="70">
        <v>4</v>
      </c>
      <c r="D50" s="70">
        <v>10</v>
      </c>
      <c r="E50" s="70">
        <v>8</v>
      </c>
      <c r="F50" s="70">
        <v>5</v>
      </c>
      <c r="G50" s="70">
        <v>4.25</v>
      </c>
      <c r="H50" s="70">
        <v>10</v>
      </c>
      <c r="I50" s="70">
        <v>8</v>
      </c>
      <c r="J50">
        <f t="shared" si="0"/>
        <v>17.857142857142858</v>
      </c>
      <c r="K50" s="70"/>
    </row>
    <row r="51" spans="1:11" ht="16.5">
      <c r="A51" s="49" t="s">
        <v>188</v>
      </c>
      <c r="B51" s="70"/>
      <c r="C51" s="70">
        <v>4</v>
      </c>
      <c r="D51" s="70">
        <v>10</v>
      </c>
      <c r="E51" s="70">
        <v>8</v>
      </c>
      <c r="F51" s="70">
        <v>4</v>
      </c>
      <c r="G51" s="70">
        <v>5</v>
      </c>
      <c r="H51" s="70">
        <v>10</v>
      </c>
      <c r="I51" s="70">
        <v>8</v>
      </c>
      <c r="J51">
        <f t="shared" si="0"/>
        <v>17.714285714285715</v>
      </c>
      <c r="K51" s="70"/>
    </row>
    <row r="52" spans="1:11" ht="16.5">
      <c r="A52" s="49" t="s">
        <v>191</v>
      </c>
      <c r="B52" s="70"/>
      <c r="C52" s="70">
        <v>4</v>
      </c>
      <c r="D52" s="70">
        <v>10</v>
      </c>
      <c r="E52" s="70">
        <v>10</v>
      </c>
      <c r="F52" s="70">
        <v>4</v>
      </c>
      <c r="G52" s="70">
        <v>4</v>
      </c>
      <c r="H52" s="70">
        <v>8</v>
      </c>
      <c r="I52" s="70">
        <v>8</v>
      </c>
      <c r="J52">
        <f t="shared" si="0"/>
        <v>17.142857142857142</v>
      </c>
      <c r="K52" s="70"/>
    </row>
    <row r="53" spans="1:11" ht="16.5">
      <c r="A53" s="49" t="s">
        <v>194</v>
      </c>
      <c r="B53" s="70"/>
      <c r="C53" s="70">
        <v>5</v>
      </c>
      <c r="D53" s="70">
        <v>10</v>
      </c>
      <c r="E53" s="70">
        <v>8</v>
      </c>
      <c r="F53" s="70">
        <v>5</v>
      </c>
      <c r="G53" s="70">
        <v>4.5</v>
      </c>
      <c r="H53" s="70">
        <v>8</v>
      </c>
      <c r="I53" s="70">
        <v>10</v>
      </c>
      <c r="J53">
        <f t="shared" si="0"/>
        <v>18.571428571428573</v>
      </c>
      <c r="K53" s="70"/>
    </row>
    <row r="54" spans="1:11" ht="16.5">
      <c r="A54" s="49" t="s">
        <v>197</v>
      </c>
      <c r="B54" s="70"/>
      <c r="C54" s="70">
        <v>5</v>
      </c>
      <c r="D54" s="70">
        <v>6</v>
      </c>
      <c r="E54" s="70">
        <v>10</v>
      </c>
      <c r="F54" s="70">
        <v>4</v>
      </c>
      <c r="G54" s="70">
        <v>4.67</v>
      </c>
      <c r="H54" s="70">
        <v>8</v>
      </c>
      <c r="I54" s="70">
        <v>10</v>
      </c>
      <c r="J54">
        <f t="shared" si="0"/>
        <v>17.525714285714287</v>
      </c>
      <c r="K54" s="70"/>
    </row>
    <row r="55" spans="1:11" ht="16.5">
      <c r="A55" s="49" t="s">
        <v>200</v>
      </c>
      <c r="B55" s="70"/>
      <c r="C55" s="70">
        <v>5</v>
      </c>
      <c r="D55" s="70">
        <v>10</v>
      </c>
      <c r="E55" s="70">
        <v>6</v>
      </c>
      <c r="F55" s="70">
        <v>5</v>
      </c>
      <c r="G55" s="70">
        <v>5</v>
      </c>
      <c r="H55" s="70">
        <v>8</v>
      </c>
      <c r="I55" s="70">
        <v>10</v>
      </c>
      <c r="J55">
        <f t="shared" si="0"/>
        <v>18.285714285714285</v>
      </c>
      <c r="K55" s="70"/>
    </row>
    <row r="56" spans="1:11" ht="16.5">
      <c r="A56" s="49" t="s">
        <v>203</v>
      </c>
      <c r="B56" s="70"/>
      <c r="C56" s="70">
        <v>5</v>
      </c>
      <c r="D56" s="70">
        <v>10</v>
      </c>
      <c r="E56" s="70">
        <v>8</v>
      </c>
      <c r="F56" s="70">
        <v>5</v>
      </c>
      <c r="G56" s="70">
        <v>5</v>
      </c>
      <c r="H56" s="70">
        <v>10</v>
      </c>
      <c r="I56" s="70">
        <v>10</v>
      </c>
      <c r="J56">
        <f t="shared" si="0"/>
        <v>19.428571428571427</v>
      </c>
      <c r="K56" s="70"/>
    </row>
    <row r="57" spans="1:11" ht="16.5">
      <c r="A57" s="49" t="s">
        <v>206</v>
      </c>
      <c r="B57" s="70"/>
      <c r="C57" s="70">
        <v>4</v>
      </c>
      <c r="D57" s="70">
        <v>10</v>
      </c>
      <c r="E57" s="70">
        <v>10</v>
      </c>
      <c r="F57" s="70">
        <v>4</v>
      </c>
      <c r="G57" s="70">
        <v>3.33</v>
      </c>
      <c r="H57" s="70">
        <v>10</v>
      </c>
      <c r="I57" s="70">
        <v>10</v>
      </c>
      <c r="J57">
        <f t="shared" si="0"/>
        <v>17.90285714285714</v>
      </c>
      <c r="K57" s="70"/>
    </row>
    <row r="58" spans="1:11" ht="16.5">
      <c r="A58" s="49" t="s">
        <v>209</v>
      </c>
      <c r="B58" s="70"/>
      <c r="C58" s="70">
        <v>5</v>
      </c>
      <c r="D58" s="70">
        <v>10</v>
      </c>
      <c r="E58" s="70">
        <v>10</v>
      </c>
      <c r="F58" s="70">
        <v>5</v>
      </c>
      <c r="G58" s="70">
        <v>4.33</v>
      </c>
      <c r="H58" s="70">
        <v>8</v>
      </c>
      <c r="I58" s="70">
        <v>10</v>
      </c>
      <c r="J58">
        <f t="shared" si="0"/>
        <v>19.045714285714286</v>
      </c>
      <c r="K58" s="70"/>
    </row>
    <row r="59" spans="1:11" ht="16.5">
      <c r="A59" s="49" t="s">
        <v>212</v>
      </c>
      <c r="B59" s="70"/>
      <c r="C59" s="70">
        <v>5</v>
      </c>
      <c r="D59" s="70">
        <v>10</v>
      </c>
      <c r="E59" s="70">
        <v>10</v>
      </c>
      <c r="F59" s="70">
        <v>5</v>
      </c>
      <c r="G59" s="70">
        <v>4</v>
      </c>
      <c r="H59" s="70">
        <v>10</v>
      </c>
      <c r="I59" s="70">
        <v>10</v>
      </c>
      <c r="J59">
        <f t="shared" si="0"/>
        <v>19.428571428571427</v>
      </c>
      <c r="K59" s="70"/>
    </row>
    <row r="60" spans="1:11" ht="16.5">
      <c r="A60" s="49" t="s">
        <v>221</v>
      </c>
      <c r="B60" s="70"/>
      <c r="C60" s="70">
        <v>5</v>
      </c>
      <c r="D60" s="70">
        <v>10</v>
      </c>
      <c r="E60" s="70">
        <v>8</v>
      </c>
      <c r="F60" s="70">
        <v>3</v>
      </c>
      <c r="G60" s="70">
        <v>4</v>
      </c>
      <c r="H60" s="70">
        <v>10</v>
      </c>
      <c r="I60" s="70">
        <v>10</v>
      </c>
      <c r="J60">
        <f t="shared" si="0"/>
        <v>17.714285714285715</v>
      </c>
      <c r="K60" s="70"/>
    </row>
    <row r="61" spans="1:11" ht="16.5">
      <c r="A61" s="49" t="s">
        <v>215</v>
      </c>
      <c r="B61" s="70"/>
      <c r="C61" s="70">
        <v>5</v>
      </c>
      <c r="D61" s="70">
        <v>8</v>
      </c>
      <c r="E61" s="70">
        <v>8</v>
      </c>
      <c r="F61" s="70">
        <v>4</v>
      </c>
      <c r="G61" s="70">
        <v>1</v>
      </c>
      <c r="H61" s="70">
        <v>10</v>
      </c>
      <c r="I61" s="70">
        <v>10</v>
      </c>
      <c r="J61">
        <f t="shared" si="0"/>
        <v>16</v>
      </c>
      <c r="K61" s="70"/>
    </row>
    <row r="62" spans="1:11" ht="16.5">
      <c r="A62" s="49" t="s">
        <v>218</v>
      </c>
      <c r="B62" s="70"/>
      <c r="C62" s="70">
        <v>5</v>
      </c>
      <c r="D62" s="70">
        <v>8</v>
      </c>
      <c r="E62" s="70">
        <v>8</v>
      </c>
      <c r="F62" s="70">
        <v>5</v>
      </c>
      <c r="G62" s="70">
        <v>2.9</v>
      </c>
      <c r="H62" s="70">
        <v>8</v>
      </c>
      <c r="I62" s="70">
        <v>4</v>
      </c>
      <c r="J62">
        <f t="shared" si="0"/>
        <v>15.37142857142857</v>
      </c>
      <c r="K62" s="70"/>
    </row>
    <row r="63" spans="1:11" ht="16.5">
      <c r="A63" s="49" t="s">
        <v>223</v>
      </c>
      <c r="B63" s="70"/>
      <c r="C63" s="70">
        <v>5</v>
      </c>
      <c r="D63" s="70">
        <v>10</v>
      </c>
      <c r="E63" s="70">
        <v>10</v>
      </c>
      <c r="F63" s="70">
        <v>5</v>
      </c>
      <c r="G63" s="70">
        <v>5</v>
      </c>
      <c r="H63" s="70">
        <v>10</v>
      </c>
      <c r="I63" s="70">
        <v>10</v>
      </c>
      <c r="J63">
        <f t="shared" si="0"/>
        <v>20</v>
      </c>
      <c r="K63" s="70"/>
    </row>
    <row r="64" spans="1:11" ht="16.5">
      <c r="A64" s="49" t="s">
        <v>225</v>
      </c>
      <c r="B64" s="70"/>
      <c r="C64" s="70">
        <v>4</v>
      </c>
      <c r="D64" s="70">
        <v>10</v>
      </c>
      <c r="E64" s="70">
        <v>4</v>
      </c>
      <c r="F64" s="70">
        <v>3</v>
      </c>
      <c r="G64" s="70">
        <v>1.81</v>
      </c>
      <c r="H64" s="70">
        <v>6</v>
      </c>
      <c r="I64" s="70">
        <v>10</v>
      </c>
      <c r="J64">
        <f t="shared" si="0"/>
        <v>13.605714285714287</v>
      </c>
      <c r="K64" s="70"/>
    </row>
    <row r="65" spans="1:11" ht="16.5">
      <c r="A65" s="49" t="s">
        <v>228</v>
      </c>
      <c r="B65" s="70"/>
      <c r="C65" s="70">
        <v>5</v>
      </c>
      <c r="D65" s="70">
        <v>10</v>
      </c>
      <c r="E65" s="70">
        <v>10</v>
      </c>
      <c r="F65" s="70">
        <v>3</v>
      </c>
      <c r="G65" s="70">
        <v>3</v>
      </c>
      <c r="H65" s="70">
        <v>8</v>
      </c>
      <c r="I65" s="70">
        <v>10</v>
      </c>
      <c r="J65">
        <f t="shared" si="0"/>
        <v>17.142857142857142</v>
      </c>
      <c r="K65" s="70"/>
    </row>
    <row r="66" spans="1:11" ht="16.5">
      <c r="A66" s="49" t="s">
        <v>231</v>
      </c>
      <c r="B66" s="70"/>
      <c r="C66" s="70">
        <v>5</v>
      </c>
      <c r="D66" s="70">
        <v>10</v>
      </c>
      <c r="E66" s="70">
        <v>8</v>
      </c>
      <c r="F66" s="70">
        <v>3</v>
      </c>
      <c r="G66" s="70">
        <v>5</v>
      </c>
      <c r="H66" s="70">
        <v>8</v>
      </c>
      <c r="I66" s="70">
        <v>10</v>
      </c>
      <c r="J66">
        <f t="shared" si="0"/>
        <v>17.714285714285715</v>
      </c>
      <c r="K66" s="70"/>
    </row>
    <row r="67" spans="1:11" ht="16.5">
      <c r="A67" s="49" t="s">
        <v>234</v>
      </c>
      <c r="B67" s="70"/>
      <c r="C67" s="70">
        <v>5</v>
      </c>
      <c r="D67" s="70">
        <v>8</v>
      </c>
      <c r="E67" s="70">
        <v>8</v>
      </c>
      <c r="F67" s="70">
        <v>5</v>
      </c>
      <c r="G67" s="70">
        <v>3.5</v>
      </c>
      <c r="H67" s="70">
        <v>10</v>
      </c>
      <c r="I67" s="70">
        <v>10</v>
      </c>
      <c r="J67">
        <f t="shared" ref="J67:J107" si="1">AVERAGE(C67,D67/2,E67/2,F67,G67,H67/2,I67/2)*4</f>
        <v>18</v>
      </c>
      <c r="K67" s="70"/>
    </row>
    <row r="68" spans="1:11" ht="16.5">
      <c r="A68" s="49" t="s">
        <v>236</v>
      </c>
      <c r="B68" s="70"/>
      <c r="C68" s="70">
        <v>5</v>
      </c>
      <c r="D68" s="70">
        <v>10</v>
      </c>
      <c r="E68" s="70">
        <v>8</v>
      </c>
      <c r="F68" s="70">
        <v>5</v>
      </c>
      <c r="G68" s="70">
        <v>4</v>
      </c>
      <c r="H68" s="70">
        <v>10</v>
      </c>
      <c r="I68" s="70">
        <v>10</v>
      </c>
      <c r="J68">
        <f t="shared" si="1"/>
        <v>18.857142857142858</v>
      </c>
      <c r="K68" s="70"/>
    </row>
    <row r="69" spans="1:11" ht="16.5">
      <c r="A69" s="49" t="s">
        <v>239</v>
      </c>
      <c r="B69" s="70"/>
      <c r="C69" s="70">
        <v>5</v>
      </c>
      <c r="D69" s="70">
        <v>10</v>
      </c>
      <c r="E69" s="70">
        <v>10</v>
      </c>
      <c r="F69" s="70">
        <v>4</v>
      </c>
      <c r="G69" s="70">
        <v>4</v>
      </c>
      <c r="H69" s="70">
        <v>10</v>
      </c>
      <c r="I69" s="70">
        <v>10</v>
      </c>
      <c r="J69">
        <f t="shared" si="1"/>
        <v>18.857142857142858</v>
      </c>
      <c r="K69" s="70"/>
    </row>
    <row r="70" spans="1:11" ht="16.5">
      <c r="A70" s="49" t="s">
        <v>242</v>
      </c>
      <c r="B70" s="70"/>
      <c r="C70" s="70">
        <v>5</v>
      </c>
      <c r="D70" s="70">
        <v>10</v>
      </c>
      <c r="E70" s="70">
        <v>10</v>
      </c>
      <c r="F70" s="70">
        <v>4</v>
      </c>
      <c r="G70" s="70">
        <v>4</v>
      </c>
      <c r="H70" s="70">
        <v>6</v>
      </c>
      <c r="I70" s="70">
        <v>10</v>
      </c>
      <c r="J70">
        <f t="shared" si="1"/>
        <v>17.714285714285715</v>
      </c>
      <c r="K70" s="70"/>
    </row>
    <row r="71" spans="1:11" ht="16.5">
      <c r="A71" s="49" t="s">
        <v>245</v>
      </c>
      <c r="B71" s="70"/>
      <c r="C71" s="70">
        <v>5</v>
      </c>
      <c r="D71" s="70">
        <v>10</v>
      </c>
      <c r="E71" s="70">
        <v>8</v>
      </c>
      <c r="F71" s="70">
        <v>5</v>
      </c>
      <c r="G71" s="70">
        <v>5</v>
      </c>
      <c r="H71" s="70">
        <v>10</v>
      </c>
      <c r="I71" s="70">
        <v>10</v>
      </c>
      <c r="J71">
        <f t="shared" si="1"/>
        <v>19.428571428571427</v>
      </c>
      <c r="K71" s="70"/>
    </row>
    <row r="72" spans="1:11" ht="16.5">
      <c r="A72" s="49" t="s">
        <v>246</v>
      </c>
      <c r="B72" s="70"/>
      <c r="C72" s="70">
        <v>4</v>
      </c>
      <c r="D72" s="70">
        <v>10</v>
      </c>
      <c r="E72" s="70">
        <v>6</v>
      </c>
      <c r="F72" s="70">
        <v>3.33</v>
      </c>
      <c r="G72" s="70">
        <v>2.5</v>
      </c>
      <c r="H72" s="70">
        <v>8</v>
      </c>
      <c r="I72" s="70">
        <v>10</v>
      </c>
      <c r="J72">
        <f t="shared" si="1"/>
        <v>15.331428571428571</v>
      </c>
      <c r="K72" s="70"/>
    </row>
    <row r="73" spans="1:11" ht="16.5">
      <c r="A73" s="49" t="s">
        <v>248</v>
      </c>
      <c r="B73" s="70"/>
      <c r="C73" s="70">
        <v>5</v>
      </c>
      <c r="D73" s="70">
        <v>10</v>
      </c>
      <c r="E73" s="70">
        <v>8</v>
      </c>
      <c r="F73" s="70">
        <v>4</v>
      </c>
      <c r="G73" s="70">
        <v>3</v>
      </c>
      <c r="H73" s="70">
        <v>10</v>
      </c>
      <c r="I73" s="70">
        <v>10</v>
      </c>
      <c r="J73">
        <f t="shared" si="1"/>
        <v>17.714285714285715</v>
      </c>
      <c r="K73" s="70"/>
    </row>
    <row r="74" spans="1:11" ht="16.5">
      <c r="A74" s="49" t="s">
        <v>250</v>
      </c>
      <c r="B74" s="70"/>
      <c r="C74" s="70">
        <v>4</v>
      </c>
      <c r="D74" s="70">
        <v>10</v>
      </c>
      <c r="E74" s="70">
        <v>10</v>
      </c>
      <c r="F74" s="70">
        <v>3</v>
      </c>
      <c r="G74" s="70">
        <v>3.67</v>
      </c>
      <c r="H74" s="70">
        <v>10</v>
      </c>
      <c r="I74" s="70">
        <v>10</v>
      </c>
      <c r="J74">
        <f t="shared" si="1"/>
        <v>17.525714285714287</v>
      </c>
      <c r="K74" s="70"/>
    </row>
    <row r="75" spans="1:11" ht="16.5">
      <c r="A75" s="49" t="s">
        <v>253</v>
      </c>
      <c r="B75" s="70"/>
      <c r="C75" s="70">
        <v>5</v>
      </c>
      <c r="D75" s="70">
        <v>8</v>
      </c>
      <c r="E75" s="70">
        <v>6</v>
      </c>
      <c r="F75" s="70">
        <v>3</v>
      </c>
      <c r="G75" s="70">
        <v>4</v>
      </c>
      <c r="H75" s="70">
        <v>10</v>
      </c>
      <c r="I75" s="70">
        <v>10</v>
      </c>
      <c r="J75">
        <f t="shared" si="1"/>
        <v>16.571428571428573</v>
      </c>
      <c r="K75" s="70"/>
    </row>
    <row r="76" spans="1:11" ht="16.5">
      <c r="A76" s="49" t="s">
        <v>256</v>
      </c>
      <c r="B76" s="70"/>
      <c r="C76" s="70">
        <v>4</v>
      </c>
      <c r="D76" s="70">
        <v>8</v>
      </c>
      <c r="E76" s="70">
        <v>4</v>
      </c>
      <c r="F76" s="70">
        <v>5</v>
      </c>
      <c r="G76" s="70">
        <v>3.33</v>
      </c>
      <c r="H76" s="70">
        <v>2</v>
      </c>
      <c r="I76" s="70">
        <v>4</v>
      </c>
      <c r="J76">
        <f t="shared" si="1"/>
        <v>12.188571428571427</v>
      </c>
      <c r="K76" s="70"/>
    </row>
    <row r="77" spans="1:11" ht="16.5">
      <c r="A77" s="49" t="s">
        <v>259</v>
      </c>
      <c r="B77" s="70"/>
      <c r="C77" s="70">
        <v>4</v>
      </c>
      <c r="D77" s="70">
        <v>10</v>
      </c>
      <c r="E77" s="70">
        <v>8</v>
      </c>
      <c r="F77" s="70">
        <v>5</v>
      </c>
      <c r="G77" s="70">
        <v>3.6</v>
      </c>
      <c r="H77" s="70">
        <v>8</v>
      </c>
      <c r="I77" s="70">
        <v>10</v>
      </c>
      <c r="J77">
        <f t="shared" si="1"/>
        <v>17.485714285714288</v>
      </c>
      <c r="K77" s="70"/>
    </row>
    <row r="78" spans="1:11" ht="16.5">
      <c r="A78" s="49" t="s">
        <v>262</v>
      </c>
      <c r="B78" s="70"/>
      <c r="C78" s="70">
        <v>3.5</v>
      </c>
      <c r="D78" s="70">
        <v>8</v>
      </c>
      <c r="E78" s="70">
        <v>6</v>
      </c>
      <c r="F78" s="70">
        <v>5</v>
      </c>
      <c r="G78" s="70">
        <v>4.5</v>
      </c>
      <c r="H78" s="70">
        <v>10</v>
      </c>
      <c r="I78" s="70">
        <v>10</v>
      </c>
      <c r="J78">
        <f t="shared" si="1"/>
        <v>17.142857142857142</v>
      </c>
      <c r="K78" s="70"/>
    </row>
    <row r="79" spans="1:11" ht="16.5">
      <c r="A79" s="49" t="s">
        <v>265</v>
      </c>
      <c r="B79" s="70"/>
      <c r="C79" s="70">
        <v>3</v>
      </c>
      <c r="D79" s="70">
        <v>10</v>
      </c>
      <c r="E79" s="70">
        <v>10</v>
      </c>
      <c r="F79" s="70">
        <v>4</v>
      </c>
      <c r="G79" s="70">
        <v>5</v>
      </c>
      <c r="H79" s="70">
        <v>10</v>
      </c>
      <c r="I79" s="70">
        <v>10</v>
      </c>
      <c r="J79">
        <f t="shared" si="1"/>
        <v>18.285714285714285</v>
      </c>
      <c r="K79" s="70"/>
    </row>
    <row r="80" spans="1:11" ht="16.5">
      <c r="A80" s="49" t="s">
        <v>268</v>
      </c>
      <c r="B80" s="70"/>
      <c r="C80" s="70">
        <v>4</v>
      </c>
      <c r="D80" s="70">
        <v>10</v>
      </c>
      <c r="E80" s="70">
        <v>6</v>
      </c>
      <c r="F80" s="70">
        <v>4</v>
      </c>
      <c r="G80" s="70">
        <v>3.5</v>
      </c>
      <c r="H80" s="70">
        <v>4</v>
      </c>
      <c r="I80" s="70">
        <v>10</v>
      </c>
      <c r="J80">
        <f t="shared" si="1"/>
        <v>15.142857142857142</v>
      </c>
      <c r="K80" s="70"/>
    </row>
    <row r="81" spans="1:11" ht="16.5">
      <c r="A81" s="49" t="s">
        <v>271</v>
      </c>
      <c r="B81" s="70"/>
      <c r="C81" s="70">
        <v>3</v>
      </c>
      <c r="D81" s="70">
        <v>10</v>
      </c>
      <c r="E81" s="70">
        <v>10</v>
      </c>
      <c r="F81" s="70">
        <v>5</v>
      </c>
      <c r="G81" s="70">
        <v>2.5</v>
      </c>
      <c r="H81" s="70">
        <v>10</v>
      </c>
      <c r="I81" s="70">
        <v>8</v>
      </c>
      <c r="J81">
        <f t="shared" si="1"/>
        <v>16.857142857142858</v>
      </c>
      <c r="K81" s="70"/>
    </row>
    <row r="82" spans="1:11" ht="16.5">
      <c r="A82" s="49" t="s">
        <v>274</v>
      </c>
      <c r="B82" s="70"/>
      <c r="C82" s="70">
        <v>5</v>
      </c>
      <c r="D82" s="70">
        <v>10</v>
      </c>
      <c r="E82" s="70">
        <v>10</v>
      </c>
      <c r="F82" s="70">
        <v>4</v>
      </c>
      <c r="G82" s="70">
        <v>5</v>
      </c>
      <c r="H82" s="70">
        <v>10</v>
      </c>
      <c r="I82" s="70">
        <v>8</v>
      </c>
      <c r="J82">
        <f t="shared" si="1"/>
        <v>18.857142857142858</v>
      </c>
      <c r="K82" s="70"/>
    </row>
    <row r="83" spans="1:11" ht="16.5">
      <c r="A83" s="49" t="s">
        <v>277</v>
      </c>
      <c r="B83" s="70"/>
      <c r="C83" s="70">
        <v>3</v>
      </c>
      <c r="D83" s="70">
        <v>10</v>
      </c>
      <c r="E83" s="70">
        <v>8</v>
      </c>
      <c r="F83" s="70">
        <v>5</v>
      </c>
      <c r="G83" s="70">
        <v>4</v>
      </c>
      <c r="H83" s="70">
        <v>8</v>
      </c>
      <c r="I83" s="70">
        <v>10</v>
      </c>
      <c r="J83">
        <f t="shared" si="1"/>
        <v>17.142857142857142</v>
      </c>
      <c r="K83" s="70"/>
    </row>
    <row r="84" spans="1:11" ht="16.5">
      <c r="A84" s="49" t="s">
        <v>279</v>
      </c>
      <c r="B84" s="70"/>
      <c r="C84" s="70">
        <v>5</v>
      </c>
      <c r="D84" s="70">
        <v>10</v>
      </c>
      <c r="E84" s="70">
        <v>10</v>
      </c>
      <c r="F84" s="70">
        <v>5</v>
      </c>
      <c r="G84" s="70">
        <v>3.33</v>
      </c>
      <c r="H84" s="70">
        <v>10</v>
      </c>
      <c r="I84" s="70">
        <v>10</v>
      </c>
      <c r="J84">
        <f t="shared" si="1"/>
        <v>19.045714285714286</v>
      </c>
      <c r="K84" s="70"/>
    </row>
    <row r="85" spans="1:11" ht="16.5">
      <c r="A85" s="49" t="s">
        <v>282</v>
      </c>
      <c r="B85" s="70"/>
      <c r="C85" s="70">
        <v>5</v>
      </c>
      <c r="D85" s="70">
        <v>10</v>
      </c>
      <c r="E85" s="70">
        <v>10</v>
      </c>
      <c r="F85" s="70">
        <v>5</v>
      </c>
      <c r="G85" s="70">
        <v>5</v>
      </c>
      <c r="H85" s="70">
        <v>10</v>
      </c>
      <c r="I85" s="70">
        <v>10</v>
      </c>
      <c r="J85">
        <f t="shared" si="1"/>
        <v>20</v>
      </c>
      <c r="K85" s="70"/>
    </row>
    <row r="86" spans="1:11" ht="16.5">
      <c r="A86" s="49" t="s">
        <v>285</v>
      </c>
      <c r="B86" s="70"/>
      <c r="C86" s="70">
        <v>4</v>
      </c>
      <c r="D86" s="70">
        <v>10</v>
      </c>
      <c r="E86" s="70">
        <v>6</v>
      </c>
      <c r="F86" s="70">
        <v>3</v>
      </c>
      <c r="G86" s="70">
        <v>4.1399999999999997</v>
      </c>
      <c r="H86" s="70">
        <v>8</v>
      </c>
      <c r="I86" s="70">
        <v>8</v>
      </c>
      <c r="J86">
        <f t="shared" si="1"/>
        <v>15.508571428571429</v>
      </c>
      <c r="K86" s="70"/>
    </row>
    <row r="87" spans="1:11" ht="16.5">
      <c r="A87" s="49" t="s">
        <v>288</v>
      </c>
      <c r="B87" s="70"/>
      <c r="C87" s="70">
        <v>5</v>
      </c>
      <c r="D87" s="70">
        <v>10</v>
      </c>
      <c r="E87" s="70">
        <v>10</v>
      </c>
      <c r="F87" s="70">
        <v>5</v>
      </c>
      <c r="G87" s="70">
        <v>4</v>
      </c>
      <c r="H87" s="70">
        <v>10</v>
      </c>
      <c r="I87" s="70">
        <v>10</v>
      </c>
      <c r="J87">
        <f t="shared" si="1"/>
        <v>19.428571428571427</v>
      </c>
      <c r="K87" s="70"/>
    </row>
    <row r="88" spans="1:11" ht="16.5">
      <c r="A88" s="49" t="s">
        <v>291</v>
      </c>
      <c r="B88" s="70"/>
      <c r="C88" s="70">
        <v>3</v>
      </c>
      <c r="D88" s="70">
        <v>10</v>
      </c>
      <c r="E88" s="70">
        <v>8</v>
      </c>
      <c r="F88" s="70">
        <v>5</v>
      </c>
      <c r="G88" s="70">
        <v>3</v>
      </c>
      <c r="H88" s="70">
        <v>8</v>
      </c>
      <c r="I88" s="70">
        <v>10</v>
      </c>
      <c r="J88">
        <f t="shared" si="1"/>
        <v>16.571428571428573</v>
      </c>
      <c r="K88" s="70"/>
    </row>
    <row r="89" spans="1:11" ht="16.5">
      <c r="A89" s="49" t="s">
        <v>294</v>
      </c>
      <c r="B89" s="70"/>
      <c r="C89" s="70">
        <v>4.25</v>
      </c>
      <c r="D89" s="70">
        <v>8</v>
      </c>
      <c r="E89" s="70">
        <v>6</v>
      </c>
      <c r="F89" s="70">
        <v>4</v>
      </c>
      <c r="G89" s="70">
        <v>5</v>
      </c>
      <c r="H89" s="70">
        <v>6</v>
      </c>
      <c r="I89" s="70">
        <v>8</v>
      </c>
      <c r="J89">
        <f t="shared" si="1"/>
        <v>15.571428571428571</v>
      </c>
      <c r="K89" s="70"/>
    </row>
    <row r="90" spans="1:11" ht="16.5">
      <c r="A90" s="49" t="s">
        <v>297</v>
      </c>
      <c r="B90" s="70"/>
      <c r="C90" s="70">
        <v>3</v>
      </c>
      <c r="D90" s="70">
        <v>10</v>
      </c>
      <c r="E90" s="70">
        <v>6</v>
      </c>
      <c r="F90" s="70">
        <v>2.5</v>
      </c>
      <c r="G90" s="70">
        <v>4</v>
      </c>
      <c r="H90" s="70">
        <v>8</v>
      </c>
      <c r="I90" s="70">
        <v>8</v>
      </c>
      <c r="J90">
        <f t="shared" si="1"/>
        <v>14.571428571428571</v>
      </c>
      <c r="K90" s="70"/>
    </row>
    <row r="91" spans="1:11" ht="16.5">
      <c r="A91" s="49" t="s">
        <v>300</v>
      </c>
      <c r="B91" s="70"/>
      <c r="C91" s="70">
        <v>4</v>
      </c>
      <c r="D91" s="70">
        <v>6</v>
      </c>
      <c r="E91" s="70">
        <v>4</v>
      </c>
      <c r="F91" s="70">
        <v>4</v>
      </c>
      <c r="G91" s="70">
        <v>4.67</v>
      </c>
      <c r="H91" s="70">
        <v>10</v>
      </c>
      <c r="I91" s="70">
        <v>10</v>
      </c>
      <c r="J91">
        <f t="shared" si="1"/>
        <v>15.811428571428573</v>
      </c>
      <c r="K91" s="70"/>
    </row>
    <row r="92" spans="1:11" ht="16.5">
      <c r="A92" s="49" t="s">
        <v>303</v>
      </c>
      <c r="B92" s="70"/>
      <c r="C92" s="70">
        <v>4</v>
      </c>
      <c r="D92" s="70">
        <v>10</v>
      </c>
      <c r="E92" s="70">
        <v>8</v>
      </c>
      <c r="F92" s="70">
        <v>5</v>
      </c>
      <c r="G92" s="70">
        <v>4.63</v>
      </c>
      <c r="H92" s="70">
        <v>0</v>
      </c>
      <c r="I92" s="70">
        <v>10</v>
      </c>
      <c r="J92">
        <f t="shared" si="1"/>
        <v>15.788571428571428</v>
      </c>
      <c r="K92" s="70"/>
    </row>
    <row r="93" spans="1:11" ht="16.5">
      <c r="A93" s="49" t="s">
        <v>306</v>
      </c>
      <c r="B93" s="70"/>
      <c r="C93" s="70">
        <v>3</v>
      </c>
      <c r="D93" s="70">
        <v>8</v>
      </c>
      <c r="E93" s="70">
        <v>8</v>
      </c>
      <c r="F93" s="70">
        <v>4</v>
      </c>
      <c r="G93" s="70">
        <v>3.75</v>
      </c>
      <c r="H93" s="70">
        <v>8</v>
      </c>
      <c r="I93" s="70">
        <v>8</v>
      </c>
      <c r="J93">
        <f t="shared" si="1"/>
        <v>15.285714285714286</v>
      </c>
      <c r="K93" s="70"/>
    </row>
    <row r="94" spans="1:11" ht="16.5">
      <c r="A94" s="49" t="s">
        <v>308</v>
      </c>
      <c r="B94" s="70"/>
      <c r="C94" s="70">
        <v>5</v>
      </c>
      <c r="D94" s="70">
        <v>10</v>
      </c>
      <c r="E94" s="70">
        <v>10</v>
      </c>
      <c r="F94" s="70">
        <v>3</v>
      </c>
      <c r="G94" s="70">
        <v>3.67</v>
      </c>
      <c r="H94" s="70">
        <v>10</v>
      </c>
      <c r="I94" s="70">
        <v>10</v>
      </c>
      <c r="J94">
        <f t="shared" si="1"/>
        <v>18.09714285714286</v>
      </c>
      <c r="K94" s="70"/>
    </row>
    <row r="95" spans="1:11" ht="16.5">
      <c r="A95" s="49" t="s">
        <v>311</v>
      </c>
      <c r="B95" s="70"/>
      <c r="C95" s="70">
        <v>5</v>
      </c>
      <c r="D95" s="70">
        <v>10</v>
      </c>
      <c r="E95" s="70">
        <v>8</v>
      </c>
      <c r="F95" s="70">
        <v>4</v>
      </c>
      <c r="G95" s="70">
        <v>4</v>
      </c>
      <c r="H95" s="70">
        <v>10</v>
      </c>
      <c r="I95" s="70">
        <v>0</v>
      </c>
      <c r="J95">
        <f t="shared" si="1"/>
        <v>15.428571428571429</v>
      </c>
      <c r="K95" s="70"/>
    </row>
    <row r="96" spans="1:11" ht="16.5">
      <c r="A96" s="49" t="s">
        <v>314</v>
      </c>
      <c r="B96" s="70"/>
      <c r="C96" s="70">
        <v>4</v>
      </c>
      <c r="D96" s="70">
        <v>10</v>
      </c>
      <c r="E96" s="70">
        <v>10</v>
      </c>
      <c r="F96" s="70">
        <v>4</v>
      </c>
      <c r="G96" s="70">
        <v>2</v>
      </c>
      <c r="H96" s="70">
        <v>10</v>
      </c>
      <c r="I96" s="70">
        <v>6</v>
      </c>
      <c r="J96">
        <f t="shared" si="1"/>
        <v>16</v>
      </c>
      <c r="K96" s="70"/>
    </row>
    <row r="97" spans="1:11" ht="16.5">
      <c r="A97" s="49" t="s">
        <v>317</v>
      </c>
      <c r="B97" s="70"/>
      <c r="C97" s="70">
        <v>4.5</v>
      </c>
      <c r="D97" s="70">
        <v>10</v>
      </c>
      <c r="E97" s="70">
        <v>6</v>
      </c>
      <c r="F97" s="70">
        <v>5</v>
      </c>
      <c r="G97" s="70">
        <v>3.5</v>
      </c>
      <c r="H97" s="70">
        <v>6</v>
      </c>
      <c r="I97" s="70">
        <v>10</v>
      </c>
      <c r="J97">
        <f t="shared" si="1"/>
        <v>16.571428571428573</v>
      </c>
      <c r="K97" s="70"/>
    </row>
    <row r="98" spans="1:11" ht="16.5">
      <c r="A98" s="49" t="s">
        <v>320</v>
      </c>
      <c r="B98" s="70"/>
      <c r="C98" s="70">
        <v>4</v>
      </c>
      <c r="D98" s="70">
        <v>10</v>
      </c>
      <c r="E98" s="70">
        <v>10</v>
      </c>
      <c r="F98" s="70">
        <v>4</v>
      </c>
      <c r="G98" s="70">
        <v>5</v>
      </c>
      <c r="H98" s="70">
        <v>10</v>
      </c>
      <c r="I98" s="70">
        <v>10</v>
      </c>
      <c r="J98">
        <f t="shared" si="1"/>
        <v>18.857142857142858</v>
      </c>
      <c r="K98" s="70"/>
    </row>
    <row r="99" spans="1:11" ht="15.75">
      <c r="A99" s="24"/>
      <c r="F99" s="70"/>
      <c r="G99" s="70"/>
    </row>
    <row r="100" spans="1:11" ht="15.75">
      <c r="A100" s="24"/>
      <c r="F100" s="70"/>
      <c r="G100" s="70"/>
    </row>
    <row r="101" spans="1:11" ht="15.75">
      <c r="A101" s="24" t="s">
        <v>323</v>
      </c>
      <c r="F101" s="70"/>
      <c r="G101" s="70"/>
    </row>
    <row r="102" spans="1:11" ht="15.75">
      <c r="A102" t="s">
        <v>339</v>
      </c>
      <c r="B102" s="70"/>
      <c r="C102" s="70">
        <v>4</v>
      </c>
      <c r="D102" s="70">
        <v>8</v>
      </c>
      <c r="E102" s="70">
        <v>10</v>
      </c>
      <c r="F102" s="70">
        <v>1</v>
      </c>
      <c r="G102" s="70">
        <v>3.47</v>
      </c>
      <c r="H102" s="70">
        <v>6</v>
      </c>
      <c r="I102" s="70">
        <v>10</v>
      </c>
      <c r="J102">
        <f t="shared" si="1"/>
        <v>14.554285714285713</v>
      </c>
      <c r="K102" s="70"/>
    </row>
    <row r="103" spans="1:11" ht="15.75">
      <c r="A103" t="s">
        <v>325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 s="70">
        <v>0</v>
      </c>
      <c r="J103">
        <f t="shared" si="1"/>
        <v>0</v>
      </c>
      <c r="K103" s="70"/>
    </row>
    <row r="104" spans="1:11" ht="15.75">
      <c r="A104" t="s">
        <v>326</v>
      </c>
      <c r="B104" s="70"/>
      <c r="C104" s="70">
        <v>5</v>
      </c>
      <c r="D104" s="70">
        <v>10</v>
      </c>
      <c r="E104" s="70">
        <v>8</v>
      </c>
      <c r="F104" s="70">
        <v>5</v>
      </c>
      <c r="G104" s="70">
        <v>3.14</v>
      </c>
      <c r="H104" s="70">
        <v>10</v>
      </c>
      <c r="I104" s="70">
        <v>10</v>
      </c>
      <c r="J104">
        <f t="shared" si="1"/>
        <v>18.365714285714287</v>
      </c>
      <c r="K104" s="70"/>
    </row>
    <row r="105" spans="1:11" ht="15.75">
      <c r="A105" t="s">
        <v>327</v>
      </c>
      <c r="B105" s="70"/>
      <c r="C105" s="70">
        <v>5</v>
      </c>
      <c r="D105" s="70">
        <v>6</v>
      </c>
      <c r="E105" s="70">
        <v>4</v>
      </c>
      <c r="F105" s="70">
        <v>4</v>
      </c>
      <c r="G105" s="70">
        <v>2</v>
      </c>
      <c r="H105" s="70">
        <v>8</v>
      </c>
      <c r="I105" s="70">
        <v>8</v>
      </c>
      <c r="J105">
        <f t="shared" si="1"/>
        <v>13.714285714285714</v>
      </c>
      <c r="K105" s="70"/>
    </row>
    <row r="106" spans="1:11" ht="15.75">
      <c r="A106" t="s">
        <v>328</v>
      </c>
      <c r="B106" s="70"/>
      <c r="C106" s="70">
        <v>4</v>
      </c>
      <c r="D106" s="70">
        <v>10</v>
      </c>
      <c r="E106">
        <v>0</v>
      </c>
      <c r="F106" s="70">
        <v>2</v>
      </c>
      <c r="G106" s="70">
        <v>3.5</v>
      </c>
      <c r="H106" s="70">
        <v>6</v>
      </c>
      <c r="I106" s="70">
        <v>2</v>
      </c>
      <c r="J106">
        <f t="shared" si="1"/>
        <v>10.571428571428571</v>
      </c>
      <c r="K106" s="70"/>
    </row>
    <row r="107" spans="1:11" ht="15.75">
      <c r="A107" t="s">
        <v>329</v>
      </c>
      <c r="C107">
        <v>0</v>
      </c>
      <c r="D107">
        <v>0</v>
      </c>
      <c r="E107">
        <v>0</v>
      </c>
      <c r="F107" s="70">
        <v>0</v>
      </c>
      <c r="G107">
        <v>0</v>
      </c>
      <c r="H107">
        <v>0</v>
      </c>
      <c r="I107">
        <v>0</v>
      </c>
      <c r="J107">
        <f t="shared" si="1"/>
        <v>0</v>
      </c>
    </row>
    <row r="108" spans="1:11" ht="15.75">
      <c r="F108" s="70"/>
      <c r="G108" s="70"/>
      <c r="J108" s="70"/>
    </row>
    <row r="109" spans="1:11" ht="15.75">
      <c r="F109" s="70"/>
      <c r="G109" s="70"/>
      <c r="J109" s="70"/>
      <c r="K109" s="70"/>
    </row>
    <row r="110" spans="1:11" ht="15.75">
      <c r="F110" s="70"/>
      <c r="G110" s="70"/>
      <c r="J110" s="70"/>
      <c r="K110" s="70"/>
    </row>
    <row r="111" spans="1:11" ht="15.75">
      <c r="F111" s="70"/>
      <c r="G111" s="70"/>
      <c r="J111" s="70"/>
      <c r="K111" s="70"/>
    </row>
    <row r="112" spans="1:11" ht="15.75">
      <c r="F112" s="70"/>
      <c r="G112" s="70"/>
      <c r="J112" s="70"/>
      <c r="K112" s="70"/>
    </row>
    <row r="113" spans="6:11" ht="15.75">
      <c r="F113" s="70"/>
      <c r="G113" s="70"/>
      <c r="J113" s="70"/>
      <c r="K113" s="70"/>
    </row>
    <row r="114" spans="6:11" ht="15.75">
      <c r="F114" s="70"/>
      <c r="G114" s="70"/>
      <c r="J114" s="70"/>
      <c r="K114" s="70"/>
    </row>
    <row r="115" spans="6:11" ht="15.75">
      <c r="F115" s="70"/>
      <c r="G115" s="70"/>
      <c r="J115" s="70"/>
      <c r="K115" s="70"/>
    </row>
    <row r="116" spans="6:11" ht="15.75">
      <c r="F116" s="70"/>
      <c r="G116" s="70"/>
      <c r="J116" s="70"/>
      <c r="K116" s="70"/>
    </row>
    <row r="117" spans="6:11" ht="15.75">
      <c r="F117" s="70"/>
      <c r="G117" s="70"/>
      <c r="J117" s="70"/>
      <c r="K117" s="70"/>
    </row>
    <row r="118" spans="6:11" ht="15.75">
      <c r="F118" s="70"/>
      <c r="G118" s="70"/>
      <c r="J118" s="70"/>
      <c r="K118" s="70"/>
    </row>
    <row r="119" spans="6:11" ht="15.75">
      <c r="F119" s="70"/>
      <c r="G119" s="70"/>
      <c r="J119" s="70"/>
      <c r="K119" s="70"/>
    </row>
    <row r="120" spans="6:11" ht="15.75">
      <c r="F120" s="70"/>
      <c r="G120" s="70"/>
      <c r="J120" s="70"/>
      <c r="K120" s="70"/>
    </row>
    <row r="121" spans="6:11" ht="15.75">
      <c r="F121" s="70"/>
      <c r="G121" s="70"/>
      <c r="J121" s="70"/>
      <c r="K121" s="70"/>
    </row>
    <row r="122" spans="6:11" ht="15.75">
      <c r="F122" s="70"/>
      <c r="G122" s="70"/>
      <c r="J122" s="70"/>
      <c r="K122" s="70"/>
    </row>
    <row r="123" spans="6:11" ht="15.75">
      <c r="F123" s="70"/>
      <c r="G123" s="70"/>
      <c r="J123" s="70"/>
      <c r="K123" s="70"/>
    </row>
    <row r="124" spans="6:11" ht="15.75">
      <c r="F124" s="70"/>
      <c r="G124" s="70"/>
      <c r="J124" s="70"/>
      <c r="K124" s="70"/>
    </row>
    <row r="125" spans="6:11" ht="15.75">
      <c r="F125" s="70"/>
      <c r="G125" s="70"/>
      <c r="J125" s="70"/>
      <c r="K125" s="70"/>
    </row>
    <row r="126" spans="6:11" ht="15.75">
      <c r="F126" s="70"/>
      <c r="G126" s="70"/>
      <c r="J126" s="70"/>
      <c r="K126" s="70"/>
    </row>
    <row r="127" spans="6:11" ht="15.75">
      <c r="F127" s="70"/>
      <c r="G127" s="70"/>
      <c r="J127" s="70"/>
      <c r="K127" s="70"/>
    </row>
    <row r="128" spans="6:11" ht="15.75">
      <c r="F128" s="70"/>
      <c r="G128" s="70"/>
      <c r="J128" s="70"/>
      <c r="K128" s="70"/>
    </row>
    <row r="129" spans="6:11" ht="15.75">
      <c r="F129" s="70"/>
      <c r="G129" s="70"/>
      <c r="J129" s="70"/>
      <c r="K129" s="70"/>
    </row>
    <row r="130" spans="6:11" ht="15.75">
      <c r="F130" s="70"/>
      <c r="G130" s="70"/>
      <c r="J130" s="70"/>
      <c r="K130" s="70"/>
    </row>
    <row r="131" spans="6:11" ht="15.75">
      <c r="F131" s="70"/>
      <c r="G131" s="70"/>
      <c r="J131" s="70"/>
      <c r="K131" s="70"/>
    </row>
    <row r="132" spans="6:11" ht="15.75">
      <c r="F132" s="70"/>
      <c r="G132" s="70"/>
      <c r="J132" s="70"/>
      <c r="K132" s="70"/>
    </row>
    <row r="133" spans="6:11" ht="15.75">
      <c r="F133" s="70"/>
      <c r="G133" s="70"/>
      <c r="J133" s="70"/>
      <c r="K133" s="70"/>
    </row>
    <row r="134" spans="6:11" ht="15.75">
      <c r="F134" s="70"/>
      <c r="G134" s="70"/>
      <c r="J134" s="70"/>
      <c r="K134" s="70"/>
    </row>
    <row r="135" spans="6:11" ht="15.75">
      <c r="F135" s="70"/>
      <c r="G135" s="70"/>
      <c r="J135" s="70"/>
      <c r="K135" s="70"/>
    </row>
    <row r="136" spans="6:11" ht="15.75">
      <c r="F136" s="70"/>
      <c r="G136" s="70"/>
      <c r="J136" s="70"/>
      <c r="K136" s="70"/>
    </row>
    <row r="137" spans="6:11" ht="15.75">
      <c r="F137" s="70"/>
      <c r="G137" s="70"/>
      <c r="J137" s="70"/>
      <c r="K137" s="70"/>
    </row>
    <row r="138" spans="6:11" ht="15.75">
      <c r="F138" s="70"/>
      <c r="G138" s="70"/>
      <c r="J138" s="70"/>
      <c r="K138" s="70"/>
    </row>
    <row r="139" spans="6:11" ht="15.75">
      <c r="F139" s="70"/>
      <c r="G139" s="70"/>
      <c r="J139" s="70"/>
      <c r="K139" s="70"/>
    </row>
    <row r="140" spans="6:11" ht="15.75">
      <c r="F140" s="70"/>
      <c r="G140" s="70"/>
      <c r="J140" s="70"/>
      <c r="K140" s="70"/>
    </row>
    <row r="141" spans="6:11" ht="15.75">
      <c r="F141" s="70"/>
      <c r="G141" s="70"/>
      <c r="J141" s="70"/>
      <c r="K141" s="70"/>
    </row>
    <row r="142" spans="6:11" ht="15.75">
      <c r="F142" s="70"/>
      <c r="G142" s="70"/>
      <c r="J142" s="70"/>
      <c r="K142" s="70"/>
    </row>
    <row r="143" spans="6:11" ht="15.75">
      <c r="F143" s="70"/>
      <c r="G143" s="70"/>
      <c r="J143" s="70"/>
      <c r="K143" s="70"/>
    </row>
    <row r="144" spans="6:11" ht="15.75">
      <c r="F144" s="70"/>
      <c r="G144" s="70"/>
      <c r="J144" s="70"/>
      <c r="K144" s="70"/>
    </row>
    <row r="145" spans="6:11" ht="15.75">
      <c r="F145" s="70"/>
      <c r="G145" s="70"/>
      <c r="J145" s="70"/>
      <c r="K145" s="70"/>
    </row>
    <row r="146" spans="6:11" ht="15.75">
      <c r="F146" s="70"/>
      <c r="G146" s="70"/>
      <c r="J146" s="70"/>
      <c r="K146" s="70"/>
    </row>
    <row r="147" spans="6:11" ht="15.75">
      <c r="F147" s="70"/>
      <c r="G147" s="70"/>
      <c r="J147" s="70"/>
      <c r="K147" s="70"/>
    </row>
    <row r="148" spans="6:11" ht="15.75">
      <c r="F148" s="70"/>
      <c r="G148" s="70"/>
      <c r="J148" s="70"/>
      <c r="K148" s="70"/>
    </row>
    <row r="149" spans="6:11" ht="15.75">
      <c r="F149" s="70"/>
      <c r="G149" s="70"/>
      <c r="J149" s="70"/>
      <c r="K149" s="70"/>
    </row>
    <row r="150" spans="6:11" ht="15.75">
      <c r="F150" s="70"/>
      <c r="G150" s="70"/>
      <c r="J150" s="70"/>
      <c r="K150" s="70"/>
    </row>
    <row r="151" spans="6:11" ht="15.75">
      <c r="F151" s="70"/>
      <c r="G151" s="70"/>
      <c r="J151" s="70"/>
      <c r="K151" s="70"/>
    </row>
    <row r="152" spans="6:11" ht="15.75">
      <c r="F152" s="70"/>
      <c r="G152" s="70"/>
      <c r="J152" s="70"/>
      <c r="K152" s="70"/>
    </row>
    <row r="153" spans="6:11" ht="15.75">
      <c r="F153" s="70"/>
      <c r="G153" s="70"/>
      <c r="J153" s="70"/>
      <c r="K153" s="70"/>
    </row>
    <row r="154" spans="6:11" ht="15.75">
      <c r="F154" s="70"/>
      <c r="G154" s="70"/>
      <c r="J154" s="70"/>
      <c r="K154" s="70"/>
    </row>
    <row r="155" spans="6:11" ht="15.75">
      <c r="F155" s="70"/>
      <c r="G155" s="70"/>
      <c r="J155" s="70"/>
      <c r="K155" s="70"/>
    </row>
    <row r="156" spans="6:11" ht="15.75">
      <c r="F156" s="70"/>
      <c r="G156" s="70"/>
      <c r="J156" s="70"/>
      <c r="K156" s="70"/>
    </row>
    <row r="157" spans="6:11" ht="15.75">
      <c r="F157" s="70"/>
      <c r="G157" s="70"/>
      <c r="J157" s="70"/>
      <c r="K157" s="70"/>
    </row>
    <row r="158" spans="6:11" ht="15.75">
      <c r="F158" s="70"/>
      <c r="G158" s="70"/>
      <c r="J158" s="70"/>
      <c r="K158" s="70"/>
    </row>
    <row r="159" spans="6:11" ht="15.75">
      <c r="F159" s="70"/>
      <c r="G159" s="70"/>
      <c r="J159" s="70"/>
      <c r="K159" s="70"/>
    </row>
    <row r="160" spans="6:11" ht="15.75">
      <c r="F160" s="70"/>
      <c r="G160" s="70"/>
      <c r="J160" s="70"/>
      <c r="K160" s="70"/>
    </row>
    <row r="161" spans="6:11" ht="15.75">
      <c r="F161" s="70"/>
      <c r="G161" s="70"/>
      <c r="J161" s="70"/>
      <c r="K161" s="70"/>
    </row>
    <row r="162" spans="6:11" ht="15.75">
      <c r="F162" s="70"/>
      <c r="G162" s="70"/>
      <c r="J162" s="70"/>
      <c r="K162" s="70"/>
    </row>
    <row r="163" spans="6:11" ht="15.75">
      <c r="F163" s="70"/>
      <c r="G163" s="70"/>
      <c r="J163" s="70"/>
      <c r="K163" s="70"/>
    </row>
    <row r="164" spans="6:11" ht="15.75">
      <c r="F164" s="70"/>
      <c r="G164" s="70"/>
      <c r="J164" s="70"/>
      <c r="K164" s="70"/>
    </row>
    <row r="165" spans="6:11" ht="15.75">
      <c r="F165" s="70"/>
      <c r="G165" s="70"/>
      <c r="J165" s="70"/>
      <c r="K165" s="70"/>
    </row>
    <row r="166" spans="6:11" ht="15.75">
      <c r="F166" s="70"/>
      <c r="G166" s="70"/>
      <c r="J166" s="70"/>
      <c r="K166" s="70"/>
    </row>
    <row r="167" spans="6:11" ht="15.75">
      <c r="F167" s="70"/>
      <c r="G167" s="70"/>
      <c r="J167" s="70"/>
      <c r="K167" s="70"/>
    </row>
    <row r="168" spans="6:11" ht="15.75">
      <c r="F168" s="70"/>
      <c r="G168" s="70"/>
      <c r="J168" s="70"/>
      <c r="K168" s="70"/>
    </row>
    <row r="169" spans="6:11" ht="15.75">
      <c r="F169" s="70"/>
      <c r="G169" s="70"/>
      <c r="J169" s="70"/>
      <c r="K169" s="70"/>
    </row>
    <row r="170" spans="6:11" ht="15.75">
      <c r="F170" s="70"/>
      <c r="G170" s="70"/>
      <c r="J170" s="70"/>
      <c r="K170" s="70"/>
    </row>
    <row r="171" spans="6:11" ht="15.75">
      <c r="F171" s="70"/>
      <c r="G171" s="70"/>
      <c r="J171" s="70"/>
      <c r="K171" s="70"/>
    </row>
    <row r="172" spans="6:11" ht="15.75">
      <c r="F172" s="70"/>
      <c r="G172" s="70"/>
      <c r="J172" s="70"/>
      <c r="K172" s="70"/>
    </row>
    <row r="173" spans="6:11" ht="15.75">
      <c r="F173" s="70"/>
      <c r="G173" s="70"/>
      <c r="J173" s="70"/>
      <c r="K173" s="70"/>
    </row>
    <row r="174" spans="6:11" ht="15.75">
      <c r="F174" s="70"/>
      <c r="G174" s="70"/>
      <c r="J174" s="70"/>
      <c r="K174" s="70"/>
    </row>
    <row r="175" spans="6:11" ht="15.75">
      <c r="F175" s="70"/>
      <c r="G175" s="70"/>
      <c r="J175" s="70"/>
      <c r="K175" s="70"/>
    </row>
    <row r="176" spans="6:11" ht="15.75">
      <c r="F176" s="70"/>
      <c r="G176" s="70"/>
      <c r="J176" s="70"/>
      <c r="K176" s="70"/>
    </row>
    <row r="177" spans="6:11" ht="15.75">
      <c r="F177" s="70"/>
      <c r="G177" s="70"/>
      <c r="J177" s="70"/>
      <c r="K177" s="70"/>
    </row>
    <row r="178" spans="6:11" ht="15.75">
      <c r="F178" s="70"/>
      <c r="G178" s="70"/>
      <c r="J178" s="70"/>
      <c r="K178" s="70"/>
    </row>
    <row r="179" spans="6:11" ht="15.75">
      <c r="F179" s="70"/>
      <c r="G179" s="70"/>
      <c r="J179" s="70"/>
      <c r="K179" s="70"/>
    </row>
    <row r="180" spans="6:11" ht="15.75">
      <c r="F180" s="70"/>
      <c r="G180" s="70"/>
      <c r="J180" s="70"/>
      <c r="K180" s="70"/>
    </row>
    <row r="181" spans="6:11" ht="15.75">
      <c r="F181" s="70"/>
      <c r="G181" s="70"/>
      <c r="J181" s="70"/>
      <c r="K181" s="70"/>
    </row>
    <row r="182" spans="6:11" ht="15.75">
      <c r="F182" s="70"/>
      <c r="G182" s="70"/>
      <c r="J182" s="70"/>
      <c r="K182" s="70"/>
    </row>
    <row r="183" spans="6:11" ht="15.75">
      <c r="F183" s="70"/>
      <c r="G183" s="70"/>
      <c r="J183" s="70"/>
      <c r="K183" s="70"/>
    </row>
    <row r="184" spans="6:11" ht="15.75">
      <c r="F184" s="70"/>
      <c r="G184" s="70"/>
      <c r="J184" s="70"/>
      <c r="K184" s="70"/>
    </row>
    <row r="185" spans="6:11" ht="15.75">
      <c r="F185" s="70"/>
      <c r="G185" s="70"/>
      <c r="J185" s="70"/>
      <c r="K185" s="70"/>
    </row>
    <row r="186" spans="6:11" ht="15.75">
      <c r="F186" s="70"/>
      <c r="G186" s="70"/>
      <c r="J186" s="70"/>
      <c r="K186" s="70"/>
    </row>
    <row r="187" spans="6:11" ht="15.75">
      <c r="F187" s="70"/>
      <c r="G187" s="70"/>
      <c r="J187" s="70"/>
      <c r="K187" s="70"/>
    </row>
    <row r="188" spans="6:11" ht="15.75">
      <c r="F188" s="70"/>
      <c r="G188" s="70"/>
      <c r="J188" s="70"/>
      <c r="K188" s="70"/>
    </row>
    <row r="189" spans="6:11" ht="15.75">
      <c r="F189" s="70"/>
      <c r="G189" s="70"/>
      <c r="J189" s="70"/>
      <c r="K189" s="70"/>
    </row>
    <row r="190" spans="6:11" ht="15.75">
      <c r="F190" s="70"/>
      <c r="G190" s="70"/>
      <c r="J190" s="70"/>
      <c r="K190" s="70"/>
    </row>
    <row r="191" spans="6:11" ht="15.75">
      <c r="F191" s="70"/>
      <c r="G191" s="70"/>
      <c r="J191" s="70"/>
      <c r="K191" s="70"/>
    </row>
    <row r="192" spans="6:11" ht="15.75">
      <c r="F192" s="70"/>
      <c r="G192" s="70"/>
      <c r="J192" s="70"/>
      <c r="K192" s="70"/>
    </row>
    <row r="193" spans="6:11" ht="15.75">
      <c r="F193" s="70"/>
      <c r="G193" s="70"/>
      <c r="J193" s="70"/>
      <c r="K193" s="70"/>
    </row>
    <row r="194" spans="6:11" ht="15.75">
      <c r="F194" s="70"/>
      <c r="G194" s="70"/>
      <c r="J194" s="70"/>
      <c r="K194" s="70"/>
    </row>
    <row r="195" spans="6:11" ht="15.75">
      <c r="F195" s="70"/>
      <c r="G195" s="70"/>
      <c r="J195" s="70"/>
      <c r="K195" s="70"/>
    </row>
    <row r="196" spans="6:11" ht="15.75">
      <c r="F196" s="70"/>
      <c r="G196" s="70"/>
      <c r="J196" s="70"/>
      <c r="K196" s="70"/>
    </row>
    <row r="197" spans="6:11" ht="15.75">
      <c r="F197" s="70"/>
      <c r="G197" s="70"/>
      <c r="J197" s="70"/>
      <c r="K197" s="70"/>
    </row>
    <row r="198" spans="6:11" ht="15.75">
      <c r="F198" s="70"/>
      <c r="G198" s="70"/>
      <c r="J198" s="70"/>
      <c r="K198" s="70"/>
    </row>
    <row r="199" spans="6:11" ht="15.75">
      <c r="F199" s="70"/>
      <c r="G199" s="70"/>
      <c r="J199" s="70"/>
      <c r="K199" s="70"/>
    </row>
    <row r="200" spans="6:11" ht="15.75">
      <c r="F200" s="70"/>
      <c r="G200" s="70"/>
      <c r="J200" s="70"/>
      <c r="K200" s="70"/>
    </row>
    <row r="201" spans="6:11" ht="15.75">
      <c r="F201" s="70"/>
      <c r="G201" s="70"/>
      <c r="J201" s="70"/>
      <c r="K201" s="70"/>
    </row>
    <row r="202" spans="6:11" ht="15.75">
      <c r="F202" s="70"/>
      <c r="G202" s="70"/>
      <c r="J202" s="70"/>
      <c r="K202" s="70"/>
    </row>
    <row r="203" spans="6:11" ht="15.75">
      <c r="F203" s="70"/>
      <c r="G203" s="70"/>
      <c r="J203" s="70"/>
      <c r="K203" s="70"/>
    </row>
    <row r="204" spans="6:11" ht="15.75">
      <c r="F204" s="70"/>
      <c r="G204" s="70"/>
      <c r="J204" s="70"/>
      <c r="K204" s="70"/>
    </row>
    <row r="205" spans="6:11" ht="15.75">
      <c r="F205" s="70"/>
      <c r="G205" s="70"/>
      <c r="J205" s="70"/>
      <c r="K205" s="70"/>
    </row>
    <row r="206" spans="6:11" ht="15.75">
      <c r="F206" s="70"/>
      <c r="G206" s="70"/>
      <c r="J206" s="70"/>
      <c r="K206" s="70"/>
    </row>
    <row r="207" spans="6:11" ht="15.75">
      <c r="F207" s="70"/>
      <c r="G207" s="70"/>
      <c r="J207" s="70"/>
      <c r="K207" s="70"/>
    </row>
    <row r="208" spans="6:11" ht="15.75">
      <c r="F208" s="70"/>
      <c r="G208" s="70"/>
      <c r="J208" s="70"/>
      <c r="K208" s="70"/>
    </row>
    <row r="209" spans="6:11" ht="15.75">
      <c r="F209" s="70"/>
      <c r="G209" s="70"/>
      <c r="J209" s="70"/>
      <c r="K209" s="70"/>
    </row>
    <row r="210" spans="6:11" ht="15.75">
      <c r="F210" s="70"/>
      <c r="G210" s="70"/>
      <c r="J210" s="70"/>
      <c r="K210" s="70"/>
    </row>
    <row r="211" spans="6:11" ht="15.75">
      <c r="F211" s="70"/>
      <c r="G211" s="70"/>
      <c r="J211" s="70"/>
      <c r="K211" s="70"/>
    </row>
    <row r="212" spans="6:11" ht="15.75">
      <c r="F212" s="70"/>
      <c r="G212" s="70"/>
      <c r="J212" s="70"/>
      <c r="K212" s="70"/>
    </row>
    <row r="213" spans="6:11" ht="15.75">
      <c r="F213" s="70"/>
      <c r="G213" s="70"/>
      <c r="J213" s="70"/>
      <c r="K213" s="70"/>
    </row>
    <row r="214" spans="6:11" ht="15.75">
      <c r="F214" s="70"/>
      <c r="G214" s="70"/>
      <c r="J214" s="70"/>
      <c r="K214" s="70"/>
    </row>
    <row r="215" spans="6:11" ht="15.75">
      <c r="F215" s="70"/>
      <c r="G215" s="70"/>
      <c r="J215" s="70"/>
      <c r="K215" s="70"/>
    </row>
    <row r="216" spans="6:11" ht="15.75">
      <c r="F216" s="70"/>
      <c r="G216" s="70"/>
      <c r="J216" s="70"/>
      <c r="K216" s="70"/>
    </row>
    <row r="217" spans="6:11" ht="15.75">
      <c r="F217" s="70"/>
      <c r="G217" s="70"/>
      <c r="J217" s="70"/>
      <c r="K217" s="70"/>
    </row>
    <row r="218" spans="6:11" ht="15.75">
      <c r="F218" s="70"/>
      <c r="G218" s="70"/>
      <c r="J218" s="70"/>
      <c r="K218" s="70"/>
    </row>
    <row r="219" spans="6:11" ht="15.75">
      <c r="F219" s="70"/>
      <c r="G219" s="70"/>
      <c r="J219" s="70"/>
      <c r="K219" s="70"/>
    </row>
    <row r="220" spans="6:11" ht="15.75">
      <c r="F220" s="70"/>
      <c r="G220" s="70"/>
      <c r="J220" s="70"/>
      <c r="K220" s="70"/>
    </row>
    <row r="221" spans="6:11" ht="15.75">
      <c r="F221" s="70"/>
      <c r="G221" s="70"/>
      <c r="J221" s="70"/>
      <c r="K221" s="70"/>
    </row>
    <row r="222" spans="6:11" ht="15.75">
      <c r="F222" s="70"/>
      <c r="G222" s="70"/>
      <c r="J222" s="70"/>
      <c r="K222" s="70"/>
    </row>
    <row r="223" spans="6:11" ht="15.75">
      <c r="F223" s="70"/>
      <c r="G223" s="70"/>
      <c r="J223" s="70"/>
      <c r="K223" s="70"/>
    </row>
    <row r="224" spans="6:11" ht="15.75">
      <c r="F224" s="70"/>
      <c r="G224" s="70"/>
      <c r="J224" s="70"/>
      <c r="K224" s="70"/>
    </row>
    <row r="225" spans="6:11" ht="15.75">
      <c r="F225" s="70"/>
      <c r="G225" s="70"/>
      <c r="J225" s="70"/>
      <c r="K225" s="70"/>
    </row>
    <row r="226" spans="6:11" ht="15.75">
      <c r="F226" s="70"/>
      <c r="G226" s="70"/>
      <c r="J226" s="70"/>
      <c r="K226" s="70"/>
    </row>
    <row r="227" spans="6:11" ht="15.75">
      <c r="F227" s="70"/>
      <c r="G227" s="70"/>
      <c r="J227" s="70"/>
      <c r="K227" s="70"/>
    </row>
    <row r="228" spans="6:11" ht="15.75">
      <c r="F228" s="70"/>
      <c r="G228" s="70"/>
      <c r="J228" s="70"/>
      <c r="K228" s="70"/>
    </row>
    <row r="229" spans="6:11" ht="15.75">
      <c r="F229" s="70"/>
      <c r="G229" s="70"/>
      <c r="J229" s="70"/>
      <c r="K229" s="70"/>
    </row>
    <row r="230" spans="6:11" ht="15.75">
      <c r="F230" s="70"/>
      <c r="G230" s="70"/>
      <c r="J230" s="70"/>
      <c r="K230" s="70"/>
    </row>
    <row r="231" spans="6:11" ht="15.75">
      <c r="F231" s="70"/>
      <c r="G231" s="70"/>
      <c r="J231" s="70"/>
      <c r="K231" s="70"/>
    </row>
    <row r="232" spans="6:11" ht="15.75">
      <c r="F232" s="70"/>
      <c r="G232" s="70"/>
      <c r="J232" s="70"/>
      <c r="K232" s="70"/>
    </row>
    <row r="233" spans="6:11" ht="15.75">
      <c r="F233" s="70"/>
      <c r="G233" s="70"/>
      <c r="J233" s="70"/>
      <c r="K233" s="70"/>
    </row>
    <row r="234" spans="6:11" ht="15.75">
      <c r="F234" s="70"/>
      <c r="G234" s="70"/>
      <c r="J234" s="70"/>
      <c r="K234" s="70"/>
    </row>
    <row r="235" spans="6:11" ht="15.75">
      <c r="F235" s="70"/>
      <c r="G235" s="70"/>
      <c r="J235" s="70"/>
      <c r="K235" s="70"/>
    </row>
    <row r="236" spans="6:11" ht="15.75">
      <c r="F236" s="70"/>
      <c r="G236" s="70"/>
      <c r="J236" s="70"/>
      <c r="K236" s="70"/>
    </row>
    <row r="237" spans="6:11" ht="15.75">
      <c r="F237" s="70"/>
      <c r="G237" s="70"/>
      <c r="J237" s="70"/>
      <c r="K237" s="70"/>
    </row>
    <row r="238" spans="6:11" ht="15.75">
      <c r="F238" s="70"/>
      <c r="G238" s="70"/>
      <c r="J238" s="70"/>
      <c r="K238" s="70"/>
    </row>
    <row r="239" spans="6:11" ht="15.75">
      <c r="F239" s="70"/>
      <c r="G239" s="70"/>
      <c r="J239" s="70"/>
      <c r="K239" s="70"/>
    </row>
    <row r="240" spans="6:11" ht="15.75">
      <c r="F240" s="70"/>
      <c r="G240" s="70"/>
      <c r="J240" s="70"/>
      <c r="K240" s="70"/>
    </row>
    <row r="241" spans="6:11" ht="15.75">
      <c r="F241" s="70"/>
      <c r="G241" s="70"/>
      <c r="J241" s="70"/>
      <c r="K241" s="70"/>
    </row>
    <row r="242" spans="6:11" ht="15.75">
      <c r="F242" s="70"/>
      <c r="G242" s="70"/>
      <c r="J242" s="70"/>
      <c r="K242" s="70"/>
    </row>
    <row r="243" spans="6:11" ht="15.75">
      <c r="F243" s="70"/>
      <c r="G243" s="70"/>
      <c r="J243" s="70"/>
      <c r="K243" s="70"/>
    </row>
    <row r="244" spans="6:11" ht="15.75">
      <c r="F244" s="70"/>
      <c r="G244" s="70"/>
      <c r="J244" s="70"/>
      <c r="K244" s="70"/>
    </row>
    <row r="245" spans="6:11" ht="15.75">
      <c r="F245" s="70"/>
      <c r="G245" s="70"/>
      <c r="J245" s="70"/>
      <c r="K245" s="70"/>
    </row>
    <row r="246" spans="6:11" ht="15.75">
      <c r="F246" s="70"/>
      <c r="G246" s="70"/>
      <c r="J246" s="70"/>
      <c r="K246" s="70"/>
    </row>
    <row r="247" spans="6:11" ht="15.75">
      <c r="F247" s="70"/>
      <c r="G247" s="70"/>
      <c r="J247" s="70"/>
      <c r="K247" s="70"/>
    </row>
    <row r="248" spans="6:11" ht="15.75">
      <c r="F248" s="70"/>
      <c r="G248" s="70"/>
      <c r="J248" s="70"/>
      <c r="K248" s="70"/>
    </row>
    <row r="249" spans="6:11" ht="15.75">
      <c r="F249" s="70"/>
      <c r="G249" s="70"/>
      <c r="J249" s="70"/>
      <c r="K249" s="70"/>
    </row>
    <row r="250" spans="6:11" ht="15.75">
      <c r="F250" s="70"/>
      <c r="G250" s="70"/>
      <c r="J250" s="70"/>
      <c r="K250" s="70"/>
    </row>
    <row r="251" spans="6:11" ht="15.75">
      <c r="F251" s="70"/>
      <c r="G251" s="70"/>
      <c r="J251" s="70"/>
      <c r="K251" s="70"/>
    </row>
    <row r="252" spans="6:11" ht="15.75">
      <c r="F252" s="70"/>
      <c r="G252" s="70"/>
      <c r="J252" s="70"/>
      <c r="K252" s="70"/>
    </row>
    <row r="253" spans="6:11" ht="15.75">
      <c r="F253" s="70"/>
      <c r="G253" s="70"/>
      <c r="J253" s="70"/>
      <c r="K253" s="70"/>
    </row>
    <row r="254" spans="6:11" ht="15.75">
      <c r="F254" s="70"/>
      <c r="G254" s="70"/>
      <c r="J254" s="70"/>
      <c r="K254" s="70"/>
    </row>
    <row r="255" spans="6:11" ht="15.75">
      <c r="F255" s="70"/>
      <c r="G255" s="70"/>
      <c r="J255" s="70"/>
      <c r="K255" s="70"/>
    </row>
    <row r="256" spans="6:11" ht="15.75">
      <c r="F256" s="70"/>
      <c r="G256" s="70"/>
      <c r="J256" s="70"/>
      <c r="K256" s="70"/>
    </row>
    <row r="257" spans="6:11" ht="15.75">
      <c r="F257" s="70"/>
      <c r="G257" s="70"/>
      <c r="J257" s="70"/>
      <c r="K257" s="70"/>
    </row>
    <row r="258" spans="6:11" ht="15.75">
      <c r="F258" s="70"/>
      <c r="G258" s="70"/>
      <c r="J258" s="70"/>
      <c r="K258" s="70"/>
    </row>
    <row r="259" spans="6:11" ht="15.75">
      <c r="F259" s="70"/>
      <c r="G259" s="70"/>
      <c r="J259" s="70"/>
      <c r="K259" s="70"/>
    </row>
    <row r="260" spans="6:11" ht="15.75">
      <c r="F260" s="70"/>
      <c r="G260" s="70"/>
      <c r="J260" s="70"/>
      <c r="K260" s="70"/>
    </row>
    <row r="261" spans="6:11" ht="15.75">
      <c r="F261" s="70"/>
      <c r="G261" s="70"/>
      <c r="J261" s="70"/>
      <c r="K261" s="70"/>
    </row>
    <row r="262" spans="6:11" ht="15.75">
      <c r="F262" s="70"/>
      <c r="G262" s="70"/>
      <c r="J262" s="70"/>
      <c r="K262" s="70"/>
    </row>
    <row r="263" spans="6:11" ht="15.75">
      <c r="F263" s="70"/>
      <c r="G263" s="70"/>
      <c r="J263" s="70"/>
      <c r="K263" s="70"/>
    </row>
    <row r="264" spans="6:11" ht="15.75">
      <c r="F264" s="70"/>
      <c r="G264" s="70"/>
      <c r="J264" s="70"/>
      <c r="K264" s="70"/>
    </row>
    <row r="265" spans="6:11" ht="15.75">
      <c r="F265" s="70"/>
      <c r="G265" s="70"/>
      <c r="J265" s="70"/>
      <c r="K265" s="70"/>
    </row>
    <row r="266" spans="6:11" ht="15.75">
      <c r="F266" s="70"/>
      <c r="G266" s="70"/>
      <c r="J266" s="70"/>
      <c r="K266" s="70"/>
    </row>
    <row r="267" spans="6:11" ht="15.75">
      <c r="F267" s="70"/>
      <c r="G267" s="70"/>
      <c r="J267" s="70"/>
      <c r="K267" s="70"/>
    </row>
    <row r="268" spans="6:11" ht="15.75">
      <c r="F268" s="70"/>
      <c r="G268" s="70"/>
      <c r="J268" s="70"/>
      <c r="K268" s="70"/>
    </row>
    <row r="269" spans="6:11" ht="15.75">
      <c r="F269" s="70"/>
      <c r="G269" s="70"/>
      <c r="J269" s="70"/>
      <c r="K269" s="70"/>
    </row>
    <row r="270" spans="6:11" ht="15.75">
      <c r="F270" s="70"/>
      <c r="G270" s="70"/>
      <c r="J270" s="70"/>
      <c r="K270" s="70"/>
    </row>
    <row r="271" spans="6:11" ht="15.75">
      <c r="F271" s="70"/>
      <c r="G271" s="70"/>
      <c r="J271" s="70"/>
      <c r="K271" s="70"/>
    </row>
    <row r="272" spans="6:11" ht="15.75">
      <c r="F272" s="70"/>
      <c r="G272" s="70"/>
      <c r="J272" s="70"/>
      <c r="K272" s="70"/>
    </row>
    <row r="273" spans="6:11" ht="15.75">
      <c r="F273" s="70"/>
      <c r="G273" s="70"/>
      <c r="J273" s="70"/>
      <c r="K273" s="70"/>
    </row>
    <row r="274" spans="6:11" ht="15.75">
      <c r="F274" s="70"/>
      <c r="G274" s="70"/>
      <c r="K274" s="70"/>
    </row>
    <row r="275" spans="6:11" ht="15.75">
      <c r="F275" s="70"/>
      <c r="G275" s="70"/>
    </row>
    <row r="276" spans="6:11" ht="15.75">
      <c r="F276" s="70"/>
      <c r="G276" s="70"/>
    </row>
    <row r="277" spans="6:11" ht="15.75">
      <c r="F277" s="70"/>
      <c r="G277" s="70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7CF84-03E0-498C-BA1E-4CBF51860B62}">
  <dimension ref="A1:F277"/>
  <sheetViews>
    <sheetView workbookViewId="0">
      <selection activeCell="K20" sqref="K20"/>
    </sheetView>
  </sheetViews>
  <sheetFormatPr baseColWidth="10" defaultColWidth="9" defaultRowHeight="15"/>
  <cols>
    <col min="1" max="1" width="36.5703125" bestFit="1" customWidth="1"/>
    <col min="3" max="3" width="12.42578125" bestFit="1" customWidth="1"/>
    <col min="4" max="4" width="12.28515625" bestFit="1" customWidth="1"/>
    <col min="5" max="5" width="12.5703125" bestFit="1" customWidth="1"/>
    <col min="6" max="6" width="12.7109375" bestFit="1" customWidth="1"/>
  </cols>
  <sheetData>
    <row r="1" spans="1:6">
      <c r="A1" s="40"/>
      <c r="B1" s="33"/>
      <c r="C1" s="33" t="s">
        <v>340</v>
      </c>
      <c r="D1" s="33" t="s">
        <v>341</v>
      </c>
      <c r="E1" s="33" t="s">
        <v>342</v>
      </c>
      <c r="F1" s="33" t="s">
        <v>338</v>
      </c>
    </row>
    <row r="2" spans="1:6" ht="16.5">
      <c r="A2" s="49" t="s">
        <v>39</v>
      </c>
      <c r="B2" s="33"/>
      <c r="C2" s="70">
        <v>5</v>
      </c>
      <c r="D2" s="70">
        <v>4</v>
      </c>
      <c r="E2" s="70">
        <v>4</v>
      </c>
      <c r="F2">
        <f>AVERAGE(C2,D2,E2/2)*4</f>
        <v>14.666666666666666</v>
      </c>
    </row>
    <row r="3" spans="1:6" ht="16.5">
      <c r="A3" s="49" t="s">
        <v>43</v>
      </c>
      <c r="B3" s="33"/>
      <c r="C3" s="70">
        <v>4</v>
      </c>
      <c r="D3" s="70">
        <v>4</v>
      </c>
      <c r="E3" s="70">
        <v>2</v>
      </c>
      <c r="F3">
        <f t="shared" ref="F3:F66" si="0">AVERAGE(C3,D3,E3/2)*4</f>
        <v>12</v>
      </c>
    </row>
    <row r="4" spans="1:6" ht="16.5">
      <c r="A4" s="49" t="s">
        <v>47</v>
      </c>
      <c r="B4" s="33"/>
      <c r="C4" s="70">
        <v>5</v>
      </c>
      <c r="D4" s="70">
        <v>4</v>
      </c>
      <c r="E4" s="70">
        <v>10</v>
      </c>
      <c r="F4">
        <f t="shared" si="0"/>
        <v>18.666666666666668</v>
      </c>
    </row>
    <row r="5" spans="1:6" ht="16.5">
      <c r="A5" s="49" t="s">
        <v>50</v>
      </c>
      <c r="B5" s="33"/>
      <c r="C5" s="70">
        <v>5</v>
      </c>
      <c r="D5" s="70">
        <v>2</v>
      </c>
      <c r="E5" s="70">
        <v>10</v>
      </c>
      <c r="F5">
        <f t="shared" si="0"/>
        <v>16</v>
      </c>
    </row>
    <row r="6" spans="1:6" ht="16.5">
      <c r="A6" s="49" t="s">
        <v>54</v>
      </c>
      <c r="B6" s="33"/>
      <c r="C6" s="70">
        <v>4</v>
      </c>
      <c r="D6" s="70">
        <v>3</v>
      </c>
      <c r="E6" s="71">
        <v>0</v>
      </c>
      <c r="F6">
        <f t="shared" si="0"/>
        <v>9.3333333333333339</v>
      </c>
    </row>
    <row r="7" spans="1:6" ht="16.5">
      <c r="A7" s="49" t="s">
        <v>58</v>
      </c>
      <c r="B7" s="33"/>
      <c r="C7" s="70">
        <v>5</v>
      </c>
      <c r="D7" s="70">
        <v>5</v>
      </c>
      <c r="E7" s="70">
        <v>2</v>
      </c>
      <c r="F7">
        <f t="shared" si="0"/>
        <v>14.666666666666666</v>
      </c>
    </row>
    <row r="8" spans="1:6" ht="16.5">
      <c r="A8" s="49" t="s">
        <v>62</v>
      </c>
      <c r="B8" s="33"/>
      <c r="C8" s="70">
        <v>5</v>
      </c>
      <c r="D8" s="70">
        <v>4</v>
      </c>
      <c r="E8" s="70">
        <v>2</v>
      </c>
      <c r="F8">
        <f t="shared" si="0"/>
        <v>13.333333333333334</v>
      </c>
    </row>
    <row r="9" spans="1:6" ht="16.5">
      <c r="A9" s="49" t="s">
        <v>65</v>
      </c>
      <c r="B9" s="33"/>
      <c r="C9" s="70">
        <v>5</v>
      </c>
      <c r="D9" s="70">
        <v>4</v>
      </c>
      <c r="E9" s="70">
        <v>4</v>
      </c>
      <c r="F9">
        <f t="shared" si="0"/>
        <v>14.666666666666666</v>
      </c>
    </row>
    <row r="10" spans="1:6" ht="16.5">
      <c r="A10" s="49" t="s">
        <v>68</v>
      </c>
      <c r="B10" s="33"/>
      <c r="C10" s="70">
        <v>5</v>
      </c>
      <c r="D10" s="70">
        <v>5</v>
      </c>
      <c r="E10" s="70">
        <v>4</v>
      </c>
      <c r="F10">
        <f t="shared" si="0"/>
        <v>16</v>
      </c>
    </row>
    <row r="11" spans="1:6" ht="16.5">
      <c r="A11" s="49" t="s">
        <v>71</v>
      </c>
      <c r="B11" s="33"/>
      <c r="C11" s="70">
        <v>4</v>
      </c>
      <c r="D11" s="70">
        <v>2</v>
      </c>
      <c r="E11" s="70">
        <v>2</v>
      </c>
      <c r="F11">
        <f t="shared" si="0"/>
        <v>9.3333333333333339</v>
      </c>
    </row>
    <row r="12" spans="1:6" ht="16.5">
      <c r="A12" s="49" t="s">
        <v>74</v>
      </c>
      <c r="B12" s="33"/>
      <c r="C12" s="70">
        <v>4</v>
      </c>
      <c r="D12" s="70">
        <v>4</v>
      </c>
      <c r="E12" s="70">
        <v>0</v>
      </c>
      <c r="F12">
        <f t="shared" si="0"/>
        <v>10.666666666666666</v>
      </c>
    </row>
    <row r="13" spans="1:6" ht="16.5">
      <c r="A13" s="49" t="s">
        <v>77</v>
      </c>
      <c r="B13" s="33"/>
      <c r="C13" s="70">
        <v>5</v>
      </c>
      <c r="D13" s="70">
        <v>3</v>
      </c>
      <c r="E13" s="70">
        <v>10</v>
      </c>
      <c r="F13">
        <f t="shared" si="0"/>
        <v>17.333333333333332</v>
      </c>
    </row>
    <row r="14" spans="1:6" ht="16.5">
      <c r="A14" s="49" t="s">
        <v>80</v>
      </c>
      <c r="B14" s="33"/>
      <c r="C14" s="70">
        <v>5</v>
      </c>
      <c r="D14" s="70">
        <v>4</v>
      </c>
      <c r="E14" s="70">
        <v>4</v>
      </c>
      <c r="F14">
        <f t="shared" si="0"/>
        <v>14.666666666666666</v>
      </c>
    </row>
    <row r="15" spans="1:6" ht="16.5">
      <c r="A15" s="49" t="s">
        <v>83</v>
      </c>
      <c r="B15" s="33"/>
      <c r="C15" s="70">
        <v>5</v>
      </c>
      <c r="D15" s="70">
        <v>2</v>
      </c>
      <c r="E15" s="70">
        <v>0</v>
      </c>
      <c r="F15">
        <f t="shared" si="0"/>
        <v>9.3333333333333339</v>
      </c>
    </row>
    <row r="16" spans="1:6" ht="16.5">
      <c r="A16" s="49" t="s">
        <v>86</v>
      </c>
      <c r="B16" s="33"/>
      <c r="C16" s="70">
        <v>5</v>
      </c>
      <c r="D16" s="70">
        <v>5</v>
      </c>
      <c r="E16" s="70">
        <v>2</v>
      </c>
      <c r="F16">
        <f t="shared" si="0"/>
        <v>14.666666666666666</v>
      </c>
    </row>
    <row r="17" spans="1:6" ht="16.5">
      <c r="A17" s="49" t="s">
        <v>89</v>
      </c>
      <c r="B17" s="33"/>
      <c r="C17" s="70">
        <v>4</v>
      </c>
      <c r="D17" s="70">
        <v>5</v>
      </c>
      <c r="E17" s="70">
        <v>6</v>
      </c>
      <c r="F17">
        <f t="shared" si="0"/>
        <v>16</v>
      </c>
    </row>
    <row r="18" spans="1:6" ht="16.5">
      <c r="A18" s="49" t="s">
        <v>92</v>
      </c>
      <c r="B18" s="33"/>
      <c r="C18" s="70">
        <v>3</v>
      </c>
      <c r="D18" s="70">
        <v>5</v>
      </c>
      <c r="E18" s="70">
        <v>6</v>
      </c>
      <c r="F18">
        <f t="shared" si="0"/>
        <v>14.666666666666666</v>
      </c>
    </row>
    <row r="19" spans="1:6" ht="16.5">
      <c r="A19" s="49" t="s">
        <v>96</v>
      </c>
      <c r="B19" s="33"/>
      <c r="C19" s="70">
        <v>3</v>
      </c>
      <c r="D19" s="70">
        <v>4</v>
      </c>
      <c r="E19" s="70">
        <v>4</v>
      </c>
      <c r="F19">
        <f t="shared" si="0"/>
        <v>12</v>
      </c>
    </row>
    <row r="20" spans="1:6" ht="16.5">
      <c r="A20" s="49" t="s">
        <v>99</v>
      </c>
      <c r="B20" s="33"/>
      <c r="C20" s="70">
        <v>4</v>
      </c>
      <c r="D20" s="70">
        <v>4</v>
      </c>
      <c r="E20" s="70">
        <v>2</v>
      </c>
      <c r="F20">
        <f t="shared" si="0"/>
        <v>12</v>
      </c>
    </row>
    <row r="21" spans="1:6" ht="16.5">
      <c r="A21" s="49" t="s">
        <v>102</v>
      </c>
      <c r="B21" s="33"/>
      <c r="C21" s="70">
        <v>2</v>
      </c>
      <c r="D21" s="70">
        <v>5</v>
      </c>
      <c r="E21" s="70">
        <v>2</v>
      </c>
      <c r="F21">
        <f t="shared" si="0"/>
        <v>10.666666666666666</v>
      </c>
    </row>
    <row r="22" spans="1:6" ht="16.5">
      <c r="A22" s="49" t="s">
        <v>104</v>
      </c>
      <c r="B22" s="33"/>
      <c r="C22" s="70">
        <v>5</v>
      </c>
      <c r="D22" s="70">
        <v>3</v>
      </c>
      <c r="E22" s="70">
        <v>4</v>
      </c>
      <c r="F22">
        <f t="shared" si="0"/>
        <v>13.333333333333334</v>
      </c>
    </row>
    <row r="23" spans="1:6" ht="16.5">
      <c r="A23" s="49" t="s">
        <v>107</v>
      </c>
      <c r="B23" s="33"/>
      <c r="C23" s="70">
        <v>5</v>
      </c>
      <c r="D23" s="70">
        <v>4</v>
      </c>
      <c r="E23" s="70">
        <v>8</v>
      </c>
      <c r="F23">
        <f t="shared" si="0"/>
        <v>17.333333333333332</v>
      </c>
    </row>
    <row r="24" spans="1:6" ht="16.5">
      <c r="A24" s="49" t="s">
        <v>110</v>
      </c>
      <c r="B24" s="33"/>
      <c r="C24" s="70">
        <v>4</v>
      </c>
      <c r="D24" s="70">
        <v>4</v>
      </c>
      <c r="E24" s="70">
        <v>8</v>
      </c>
      <c r="F24">
        <f t="shared" si="0"/>
        <v>16</v>
      </c>
    </row>
    <row r="25" spans="1:6" ht="16.5">
      <c r="A25" s="49" t="s">
        <v>113</v>
      </c>
      <c r="B25" s="33"/>
      <c r="C25" s="70">
        <v>5</v>
      </c>
      <c r="D25" s="70">
        <v>1</v>
      </c>
      <c r="E25" s="70">
        <v>2</v>
      </c>
      <c r="F25">
        <f t="shared" si="0"/>
        <v>9.3333333333333339</v>
      </c>
    </row>
    <row r="26" spans="1:6" ht="16.5">
      <c r="A26" s="50" t="s">
        <v>116</v>
      </c>
      <c r="B26" s="33"/>
      <c r="C26" s="70">
        <v>3</v>
      </c>
      <c r="D26" s="70">
        <v>3</v>
      </c>
      <c r="E26" s="70">
        <v>4</v>
      </c>
      <c r="F26">
        <f t="shared" si="0"/>
        <v>10.666666666666666</v>
      </c>
    </row>
    <row r="27" spans="1:6" ht="16.5">
      <c r="A27" s="49" t="s">
        <v>119</v>
      </c>
      <c r="B27" s="33"/>
      <c r="C27" s="70">
        <v>5</v>
      </c>
      <c r="D27" s="70">
        <v>5</v>
      </c>
      <c r="E27" s="70">
        <v>10</v>
      </c>
      <c r="F27">
        <f t="shared" si="0"/>
        <v>20</v>
      </c>
    </row>
    <row r="28" spans="1:6" ht="16.5">
      <c r="A28" s="49" t="s">
        <v>128</v>
      </c>
      <c r="B28" s="33"/>
      <c r="C28" s="70">
        <v>5</v>
      </c>
      <c r="D28" s="70">
        <v>5</v>
      </c>
      <c r="E28" s="70">
        <v>10</v>
      </c>
      <c r="F28">
        <f t="shared" si="0"/>
        <v>20</v>
      </c>
    </row>
    <row r="29" spans="1:6" ht="16.5">
      <c r="A29" s="49" t="s">
        <v>122</v>
      </c>
      <c r="B29" s="33"/>
      <c r="C29" s="70">
        <v>3</v>
      </c>
      <c r="D29" s="70">
        <v>4</v>
      </c>
      <c r="E29" s="70">
        <v>4</v>
      </c>
      <c r="F29">
        <f t="shared" si="0"/>
        <v>12</v>
      </c>
    </row>
    <row r="30" spans="1:6" ht="16.5">
      <c r="A30" s="49" t="s">
        <v>125</v>
      </c>
      <c r="B30" s="33"/>
      <c r="C30" s="70">
        <v>5</v>
      </c>
      <c r="D30" s="70">
        <v>5</v>
      </c>
      <c r="E30" s="70">
        <v>6</v>
      </c>
      <c r="F30">
        <f t="shared" si="0"/>
        <v>17.333333333333332</v>
      </c>
    </row>
    <row r="31" spans="1:6" ht="16.5">
      <c r="A31" s="49" t="s">
        <v>131</v>
      </c>
      <c r="B31" s="33"/>
      <c r="C31" s="70">
        <v>3</v>
      </c>
      <c r="D31" s="70">
        <v>4</v>
      </c>
      <c r="E31" s="70">
        <v>0</v>
      </c>
      <c r="F31">
        <f t="shared" si="0"/>
        <v>9.3333333333333339</v>
      </c>
    </row>
    <row r="32" spans="1:6" ht="16.5">
      <c r="A32" s="49" t="s">
        <v>134</v>
      </c>
      <c r="B32" s="33"/>
      <c r="C32" s="70">
        <v>5</v>
      </c>
      <c r="D32" s="70">
        <v>4</v>
      </c>
      <c r="E32" s="70">
        <v>10</v>
      </c>
      <c r="F32">
        <f t="shared" si="0"/>
        <v>18.666666666666668</v>
      </c>
    </row>
    <row r="33" spans="1:6" ht="16.5">
      <c r="A33" s="49" t="s">
        <v>137</v>
      </c>
      <c r="B33" s="33"/>
      <c r="C33" s="70">
        <v>5</v>
      </c>
      <c r="D33" s="70">
        <v>5</v>
      </c>
      <c r="E33" s="70">
        <v>2</v>
      </c>
      <c r="F33">
        <f t="shared" si="0"/>
        <v>14.666666666666666</v>
      </c>
    </row>
    <row r="34" spans="1:6" ht="16.5">
      <c r="A34" s="49" t="s">
        <v>140</v>
      </c>
      <c r="B34" s="33"/>
      <c r="C34" s="70">
        <v>5</v>
      </c>
      <c r="D34" s="70">
        <v>5</v>
      </c>
      <c r="E34" s="70">
        <v>4</v>
      </c>
      <c r="F34">
        <f t="shared" si="0"/>
        <v>16</v>
      </c>
    </row>
    <row r="35" spans="1:6" ht="16.5">
      <c r="A35" s="49" t="s">
        <v>143</v>
      </c>
      <c r="B35" s="33"/>
      <c r="C35" s="70">
        <v>2</v>
      </c>
      <c r="D35" s="70">
        <v>5</v>
      </c>
      <c r="E35" s="70">
        <v>2</v>
      </c>
      <c r="F35">
        <f t="shared" si="0"/>
        <v>10.666666666666666</v>
      </c>
    </row>
    <row r="36" spans="1:6" ht="16.5">
      <c r="A36" s="49" t="s">
        <v>146</v>
      </c>
      <c r="B36" s="33"/>
      <c r="C36" s="70">
        <v>5</v>
      </c>
      <c r="D36" s="70">
        <v>4</v>
      </c>
      <c r="E36" s="70">
        <v>8</v>
      </c>
      <c r="F36">
        <f t="shared" si="0"/>
        <v>17.333333333333332</v>
      </c>
    </row>
    <row r="37" spans="1:6" ht="16.5">
      <c r="A37" s="49" t="s">
        <v>148</v>
      </c>
      <c r="B37" s="33"/>
      <c r="C37" s="70">
        <v>3</v>
      </c>
      <c r="D37" s="70">
        <v>4</v>
      </c>
      <c r="E37" s="70">
        <v>4</v>
      </c>
      <c r="F37">
        <f t="shared" si="0"/>
        <v>12</v>
      </c>
    </row>
    <row r="38" spans="1:6" ht="16.5">
      <c r="A38" s="49" t="s">
        <v>151</v>
      </c>
      <c r="B38" s="33"/>
      <c r="C38" s="70">
        <v>5</v>
      </c>
      <c r="D38" s="70">
        <v>4</v>
      </c>
      <c r="E38" s="70">
        <v>10</v>
      </c>
      <c r="F38">
        <f t="shared" si="0"/>
        <v>18.666666666666668</v>
      </c>
    </row>
    <row r="39" spans="1:6" ht="16.5">
      <c r="A39" s="49" t="s">
        <v>154</v>
      </c>
      <c r="B39" s="33"/>
      <c r="C39" s="70">
        <v>3</v>
      </c>
      <c r="D39" s="70">
        <v>0</v>
      </c>
      <c r="E39" s="71">
        <v>0</v>
      </c>
      <c r="F39">
        <f t="shared" si="0"/>
        <v>4</v>
      </c>
    </row>
    <row r="40" spans="1:6" ht="16.5">
      <c r="A40" s="49" t="s">
        <v>157</v>
      </c>
      <c r="B40" s="33"/>
      <c r="C40" s="70">
        <v>5</v>
      </c>
      <c r="D40" s="70">
        <v>5</v>
      </c>
      <c r="E40" s="70">
        <v>8</v>
      </c>
      <c r="F40">
        <f t="shared" si="0"/>
        <v>18.666666666666668</v>
      </c>
    </row>
    <row r="41" spans="1:6" ht="16.5">
      <c r="A41" s="49" t="s">
        <v>159</v>
      </c>
      <c r="B41" s="33"/>
      <c r="C41" s="70">
        <v>4</v>
      </c>
      <c r="D41" s="70">
        <v>5</v>
      </c>
      <c r="E41" s="70">
        <v>8</v>
      </c>
      <c r="F41">
        <f t="shared" si="0"/>
        <v>17.333333333333332</v>
      </c>
    </row>
    <row r="42" spans="1:6" ht="16.5">
      <c r="A42" s="49" t="s">
        <v>162</v>
      </c>
      <c r="B42" s="33"/>
      <c r="C42" s="70">
        <v>5</v>
      </c>
      <c r="D42" s="70">
        <v>2</v>
      </c>
      <c r="E42" s="70">
        <v>6</v>
      </c>
      <c r="F42">
        <f t="shared" si="0"/>
        <v>13.333333333333334</v>
      </c>
    </row>
    <row r="43" spans="1:6" ht="16.5">
      <c r="A43" s="49" t="s">
        <v>165</v>
      </c>
      <c r="B43" s="33"/>
      <c r="C43" s="70">
        <v>3</v>
      </c>
      <c r="D43" s="70">
        <v>5</v>
      </c>
      <c r="E43" s="70">
        <v>0</v>
      </c>
      <c r="F43">
        <f t="shared" si="0"/>
        <v>10.666666666666666</v>
      </c>
    </row>
    <row r="44" spans="1:6" ht="16.5">
      <c r="A44" s="49" t="s">
        <v>168</v>
      </c>
      <c r="B44" s="33"/>
      <c r="C44" s="70">
        <v>4</v>
      </c>
      <c r="D44" s="70">
        <v>3</v>
      </c>
      <c r="E44" s="70">
        <v>2</v>
      </c>
      <c r="F44">
        <f t="shared" si="0"/>
        <v>10.666666666666666</v>
      </c>
    </row>
    <row r="45" spans="1:6" ht="16.5">
      <c r="A45" s="50" t="s">
        <v>171</v>
      </c>
      <c r="B45" s="33"/>
      <c r="C45" s="70">
        <v>5</v>
      </c>
      <c r="D45" s="70">
        <v>4</v>
      </c>
      <c r="E45" s="70">
        <v>4</v>
      </c>
      <c r="F45">
        <f t="shared" si="0"/>
        <v>14.666666666666666</v>
      </c>
    </row>
    <row r="46" spans="1:6" ht="16.5">
      <c r="A46" s="49" t="s">
        <v>174</v>
      </c>
      <c r="B46" s="33"/>
      <c r="C46" s="70">
        <v>5</v>
      </c>
      <c r="D46" s="70">
        <v>5</v>
      </c>
      <c r="E46" s="70">
        <v>8</v>
      </c>
      <c r="F46">
        <f t="shared" si="0"/>
        <v>18.666666666666668</v>
      </c>
    </row>
    <row r="47" spans="1:6" ht="16.5">
      <c r="A47" s="49" t="s">
        <v>177</v>
      </c>
      <c r="B47" s="33"/>
      <c r="C47" s="70">
        <v>4</v>
      </c>
      <c r="D47" s="70">
        <v>4</v>
      </c>
      <c r="E47" s="70">
        <v>4</v>
      </c>
      <c r="F47">
        <f t="shared" si="0"/>
        <v>13.333333333333334</v>
      </c>
    </row>
    <row r="48" spans="1:6" ht="16.5">
      <c r="A48" s="49" t="s">
        <v>180</v>
      </c>
      <c r="B48" s="33"/>
      <c r="C48" s="70">
        <v>3</v>
      </c>
      <c r="D48" s="70">
        <v>3</v>
      </c>
      <c r="E48" s="70">
        <v>2</v>
      </c>
      <c r="F48">
        <f t="shared" si="0"/>
        <v>9.3333333333333339</v>
      </c>
    </row>
    <row r="49" spans="1:6" ht="16.5">
      <c r="A49" s="49" t="s">
        <v>183</v>
      </c>
      <c r="B49" s="33"/>
      <c r="C49" s="70">
        <v>5</v>
      </c>
      <c r="D49" s="70">
        <v>3</v>
      </c>
      <c r="E49" s="70">
        <v>6</v>
      </c>
      <c r="F49">
        <f t="shared" si="0"/>
        <v>14.666666666666666</v>
      </c>
    </row>
    <row r="50" spans="1:6" ht="16.5">
      <c r="A50" s="49" t="s">
        <v>185</v>
      </c>
      <c r="B50" s="33"/>
      <c r="C50" s="70">
        <v>5</v>
      </c>
      <c r="D50" s="70">
        <v>5</v>
      </c>
      <c r="E50" s="70">
        <v>6</v>
      </c>
      <c r="F50">
        <f t="shared" si="0"/>
        <v>17.333333333333332</v>
      </c>
    </row>
    <row r="51" spans="1:6" ht="16.5">
      <c r="A51" s="49" t="s">
        <v>188</v>
      </c>
      <c r="B51" s="33"/>
      <c r="C51" s="70">
        <v>5</v>
      </c>
      <c r="D51" s="70">
        <v>4</v>
      </c>
      <c r="E51" s="70">
        <v>4</v>
      </c>
      <c r="F51">
        <f t="shared" si="0"/>
        <v>14.666666666666666</v>
      </c>
    </row>
    <row r="52" spans="1:6" ht="16.5">
      <c r="A52" s="49" t="s">
        <v>191</v>
      </c>
      <c r="B52" s="33"/>
      <c r="C52" s="70">
        <v>4</v>
      </c>
      <c r="D52" s="70">
        <v>3</v>
      </c>
      <c r="E52" s="70">
        <v>4</v>
      </c>
      <c r="F52">
        <f t="shared" si="0"/>
        <v>12</v>
      </c>
    </row>
    <row r="53" spans="1:6" ht="16.5">
      <c r="A53" s="49" t="s">
        <v>194</v>
      </c>
      <c r="B53" s="33"/>
      <c r="C53" s="70">
        <v>5</v>
      </c>
      <c r="D53" s="70">
        <v>5</v>
      </c>
      <c r="E53" s="70">
        <v>2</v>
      </c>
      <c r="F53">
        <f t="shared" si="0"/>
        <v>14.666666666666666</v>
      </c>
    </row>
    <row r="54" spans="1:6" ht="16.5">
      <c r="A54" s="49" t="s">
        <v>197</v>
      </c>
      <c r="B54" s="33"/>
      <c r="C54" s="70">
        <v>5</v>
      </c>
      <c r="D54" s="70">
        <v>5</v>
      </c>
      <c r="E54" s="70">
        <v>4</v>
      </c>
      <c r="F54">
        <f t="shared" si="0"/>
        <v>16</v>
      </c>
    </row>
    <row r="55" spans="1:6" ht="16.5">
      <c r="A55" s="49" t="s">
        <v>200</v>
      </c>
      <c r="B55" s="33"/>
      <c r="C55" s="70">
        <v>3</v>
      </c>
      <c r="D55" s="70">
        <v>4</v>
      </c>
      <c r="E55" s="70">
        <v>10</v>
      </c>
      <c r="F55">
        <f t="shared" si="0"/>
        <v>16</v>
      </c>
    </row>
    <row r="56" spans="1:6" ht="16.5">
      <c r="A56" s="49" t="s">
        <v>203</v>
      </c>
      <c r="B56" s="33"/>
      <c r="C56" s="70">
        <v>4</v>
      </c>
      <c r="D56" s="70">
        <v>4</v>
      </c>
      <c r="E56" s="70">
        <v>6</v>
      </c>
      <c r="F56">
        <f t="shared" si="0"/>
        <v>14.666666666666666</v>
      </c>
    </row>
    <row r="57" spans="1:6" ht="16.5">
      <c r="A57" s="49" t="s">
        <v>206</v>
      </c>
      <c r="B57" s="33"/>
      <c r="C57" s="70">
        <v>5</v>
      </c>
      <c r="D57" s="70">
        <v>4</v>
      </c>
      <c r="E57" s="70">
        <v>10</v>
      </c>
      <c r="F57">
        <f t="shared" si="0"/>
        <v>18.666666666666668</v>
      </c>
    </row>
    <row r="58" spans="1:6" ht="16.5">
      <c r="A58" s="49" t="s">
        <v>209</v>
      </c>
      <c r="B58" s="33"/>
      <c r="C58" s="70">
        <v>4</v>
      </c>
      <c r="D58" s="70">
        <v>4</v>
      </c>
      <c r="E58" s="70">
        <v>2</v>
      </c>
      <c r="F58">
        <f t="shared" si="0"/>
        <v>12</v>
      </c>
    </row>
    <row r="59" spans="1:6" ht="16.5">
      <c r="A59" s="49" t="s">
        <v>212</v>
      </c>
      <c r="B59" s="33"/>
      <c r="C59" s="70">
        <v>5</v>
      </c>
      <c r="D59" s="70">
        <v>4</v>
      </c>
      <c r="E59" s="70">
        <v>2</v>
      </c>
      <c r="F59">
        <f t="shared" si="0"/>
        <v>13.333333333333334</v>
      </c>
    </row>
    <row r="60" spans="1:6" ht="16.5">
      <c r="A60" s="49" t="s">
        <v>221</v>
      </c>
      <c r="B60" s="33"/>
      <c r="C60" s="70">
        <v>3</v>
      </c>
      <c r="D60" s="70">
        <v>4</v>
      </c>
      <c r="E60" s="70">
        <v>6</v>
      </c>
      <c r="F60">
        <f t="shared" si="0"/>
        <v>13.333333333333334</v>
      </c>
    </row>
    <row r="61" spans="1:6" ht="16.5">
      <c r="A61" s="49" t="s">
        <v>215</v>
      </c>
      <c r="B61" s="33"/>
      <c r="C61" s="70">
        <v>4</v>
      </c>
      <c r="D61" s="70">
        <v>4</v>
      </c>
      <c r="E61" s="70">
        <v>6</v>
      </c>
      <c r="F61">
        <f t="shared" si="0"/>
        <v>14.666666666666666</v>
      </c>
    </row>
    <row r="62" spans="1:6" ht="16.5">
      <c r="A62" s="49" t="s">
        <v>218</v>
      </c>
      <c r="B62" s="33"/>
      <c r="C62" s="70">
        <v>3</v>
      </c>
      <c r="D62" s="70">
        <v>5</v>
      </c>
      <c r="E62" s="70">
        <v>4</v>
      </c>
      <c r="F62">
        <f t="shared" si="0"/>
        <v>13.333333333333334</v>
      </c>
    </row>
    <row r="63" spans="1:6" ht="16.5">
      <c r="A63" s="49" t="s">
        <v>223</v>
      </c>
      <c r="B63" s="33"/>
      <c r="C63" s="70">
        <v>5</v>
      </c>
      <c r="D63" s="70">
        <v>5</v>
      </c>
      <c r="E63" s="70">
        <v>10</v>
      </c>
      <c r="F63">
        <f t="shared" si="0"/>
        <v>20</v>
      </c>
    </row>
    <row r="64" spans="1:6" ht="16.5">
      <c r="A64" s="49" t="s">
        <v>225</v>
      </c>
      <c r="B64" s="33"/>
      <c r="C64" s="70">
        <v>4</v>
      </c>
      <c r="D64" s="70">
        <v>3</v>
      </c>
      <c r="E64" s="70">
        <v>8</v>
      </c>
      <c r="F64">
        <f t="shared" si="0"/>
        <v>14.666666666666666</v>
      </c>
    </row>
    <row r="65" spans="1:6" ht="16.5">
      <c r="A65" s="49" t="s">
        <v>228</v>
      </c>
      <c r="B65" s="33"/>
      <c r="C65" s="70">
        <v>5</v>
      </c>
      <c r="D65" s="70">
        <v>5</v>
      </c>
      <c r="E65" s="70">
        <v>4</v>
      </c>
      <c r="F65">
        <f t="shared" si="0"/>
        <v>16</v>
      </c>
    </row>
    <row r="66" spans="1:6" ht="16.5">
      <c r="A66" s="49" t="s">
        <v>231</v>
      </c>
      <c r="B66" s="33"/>
      <c r="C66" s="70">
        <v>5</v>
      </c>
      <c r="D66" s="70">
        <v>4</v>
      </c>
      <c r="E66" s="70">
        <v>4</v>
      </c>
      <c r="F66">
        <f t="shared" si="0"/>
        <v>14.666666666666666</v>
      </c>
    </row>
    <row r="67" spans="1:6" ht="16.5">
      <c r="A67" s="49" t="s">
        <v>234</v>
      </c>
      <c r="B67" s="33"/>
      <c r="C67" s="70">
        <v>4</v>
      </c>
      <c r="D67" s="70">
        <v>2</v>
      </c>
      <c r="E67" s="70">
        <v>2</v>
      </c>
      <c r="F67">
        <f t="shared" ref="F67:F107" si="1">AVERAGE(C67,D67,E67/2)*4</f>
        <v>9.3333333333333339</v>
      </c>
    </row>
    <row r="68" spans="1:6" ht="16.5">
      <c r="A68" s="49" t="s">
        <v>236</v>
      </c>
      <c r="B68" s="33"/>
      <c r="C68" s="70">
        <v>5</v>
      </c>
      <c r="D68" s="70">
        <v>5</v>
      </c>
      <c r="E68" s="70">
        <v>4</v>
      </c>
      <c r="F68">
        <f t="shared" si="1"/>
        <v>16</v>
      </c>
    </row>
    <row r="69" spans="1:6" ht="16.5">
      <c r="A69" s="49" t="s">
        <v>239</v>
      </c>
      <c r="B69" s="33"/>
      <c r="C69" s="70">
        <v>5</v>
      </c>
      <c r="D69" s="70">
        <v>3</v>
      </c>
      <c r="E69" s="70">
        <v>10</v>
      </c>
      <c r="F69">
        <f t="shared" si="1"/>
        <v>17.333333333333332</v>
      </c>
    </row>
    <row r="70" spans="1:6" ht="16.5">
      <c r="A70" s="49" t="s">
        <v>242</v>
      </c>
      <c r="B70" s="33"/>
      <c r="C70" s="70">
        <v>5</v>
      </c>
      <c r="D70" s="70">
        <v>4</v>
      </c>
      <c r="E70" s="70">
        <v>0</v>
      </c>
      <c r="F70">
        <f t="shared" si="1"/>
        <v>12</v>
      </c>
    </row>
    <row r="71" spans="1:6" ht="16.5">
      <c r="A71" s="49" t="s">
        <v>245</v>
      </c>
      <c r="B71" s="33"/>
      <c r="C71" s="70">
        <v>4</v>
      </c>
      <c r="D71" s="70">
        <v>4</v>
      </c>
      <c r="E71" s="70">
        <v>6</v>
      </c>
      <c r="F71">
        <f t="shared" si="1"/>
        <v>14.666666666666666</v>
      </c>
    </row>
    <row r="72" spans="1:6" ht="16.5">
      <c r="A72" s="49" t="s">
        <v>246</v>
      </c>
      <c r="B72" s="33"/>
      <c r="C72" s="70">
        <v>5</v>
      </c>
      <c r="D72" s="70">
        <v>5</v>
      </c>
      <c r="E72" s="70">
        <v>2</v>
      </c>
      <c r="F72">
        <f t="shared" si="1"/>
        <v>14.666666666666666</v>
      </c>
    </row>
    <row r="73" spans="1:6" ht="16.5">
      <c r="A73" s="49" t="s">
        <v>248</v>
      </c>
      <c r="B73" s="33"/>
      <c r="C73" s="70">
        <v>4</v>
      </c>
      <c r="D73" s="70">
        <v>3</v>
      </c>
      <c r="E73" s="70">
        <v>6</v>
      </c>
      <c r="F73">
        <f t="shared" si="1"/>
        <v>13.333333333333334</v>
      </c>
    </row>
    <row r="74" spans="1:6" ht="16.5">
      <c r="A74" s="49" t="s">
        <v>250</v>
      </c>
      <c r="B74" s="33"/>
      <c r="C74" s="70">
        <v>3</v>
      </c>
      <c r="D74" s="70">
        <v>5</v>
      </c>
      <c r="E74" s="70">
        <v>2</v>
      </c>
      <c r="F74">
        <f t="shared" si="1"/>
        <v>12</v>
      </c>
    </row>
    <row r="75" spans="1:6" ht="16.5">
      <c r="A75" s="49" t="s">
        <v>253</v>
      </c>
      <c r="B75" s="33"/>
      <c r="C75" s="70">
        <v>4</v>
      </c>
      <c r="D75" s="70">
        <v>4</v>
      </c>
      <c r="E75" s="70">
        <v>4</v>
      </c>
      <c r="F75">
        <f t="shared" si="1"/>
        <v>13.333333333333334</v>
      </c>
    </row>
    <row r="76" spans="1:6" ht="16.5">
      <c r="A76" s="49" t="s">
        <v>256</v>
      </c>
      <c r="B76" s="33"/>
      <c r="C76" s="70">
        <v>5</v>
      </c>
      <c r="D76" s="70">
        <v>4</v>
      </c>
      <c r="E76" s="70">
        <v>4</v>
      </c>
      <c r="F76">
        <f t="shared" si="1"/>
        <v>14.666666666666666</v>
      </c>
    </row>
    <row r="77" spans="1:6" ht="16.5">
      <c r="A77" s="49" t="s">
        <v>259</v>
      </c>
      <c r="B77" s="33"/>
      <c r="C77" s="70">
        <v>5</v>
      </c>
      <c r="D77" s="70">
        <v>5</v>
      </c>
      <c r="E77" s="70">
        <v>6</v>
      </c>
      <c r="F77">
        <f t="shared" si="1"/>
        <v>17.333333333333332</v>
      </c>
    </row>
    <row r="78" spans="1:6" ht="16.5">
      <c r="A78" s="49" t="s">
        <v>262</v>
      </c>
      <c r="B78" s="33"/>
      <c r="C78" s="70">
        <v>5</v>
      </c>
      <c r="D78" s="70">
        <v>5</v>
      </c>
      <c r="E78" s="70">
        <v>10</v>
      </c>
      <c r="F78">
        <f t="shared" si="1"/>
        <v>20</v>
      </c>
    </row>
    <row r="79" spans="1:6" ht="16.5">
      <c r="A79" s="49" t="s">
        <v>265</v>
      </c>
      <c r="B79" s="33"/>
      <c r="C79" s="70">
        <v>5</v>
      </c>
      <c r="D79" s="70">
        <v>5</v>
      </c>
      <c r="E79" s="70">
        <v>2</v>
      </c>
      <c r="F79">
        <f t="shared" si="1"/>
        <v>14.666666666666666</v>
      </c>
    </row>
    <row r="80" spans="1:6" ht="16.5">
      <c r="A80" s="49" t="s">
        <v>268</v>
      </c>
      <c r="B80" s="33"/>
      <c r="C80" s="70">
        <v>4</v>
      </c>
      <c r="D80" s="70">
        <v>4</v>
      </c>
      <c r="E80" s="70">
        <v>2</v>
      </c>
      <c r="F80">
        <f t="shared" si="1"/>
        <v>12</v>
      </c>
    </row>
    <row r="81" spans="1:6" ht="16.5">
      <c r="A81" s="49" t="s">
        <v>271</v>
      </c>
      <c r="B81" s="33"/>
      <c r="C81" s="70">
        <v>4</v>
      </c>
      <c r="D81" s="70">
        <v>3</v>
      </c>
      <c r="E81" s="70">
        <v>8</v>
      </c>
      <c r="F81">
        <f t="shared" si="1"/>
        <v>14.666666666666666</v>
      </c>
    </row>
    <row r="82" spans="1:6" ht="16.5">
      <c r="A82" s="49" t="s">
        <v>274</v>
      </c>
      <c r="B82" s="33"/>
      <c r="C82" s="70">
        <v>4</v>
      </c>
      <c r="D82" s="70">
        <v>5</v>
      </c>
      <c r="E82" s="70">
        <v>6</v>
      </c>
      <c r="F82">
        <f t="shared" si="1"/>
        <v>16</v>
      </c>
    </row>
    <row r="83" spans="1:6" ht="16.5">
      <c r="A83" s="49" t="s">
        <v>277</v>
      </c>
      <c r="B83" s="33"/>
      <c r="C83" s="70">
        <v>4</v>
      </c>
      <c r="D83" s="70">
        <v>4</v>
      </c>
      <c r="E83" s="70">
        <v>2</v>
      </c>
      <c r="F83">
        <f t="shared" si="1"/>
        <v>12</v>
      </c>
    </row>
    <row r="84" spans="1:6" ht="16.5">
      <c r="A84" s="49" t="s">
        <v>279</v>
      </c>
      <c r="B84" s="33"/>
      <c r="C84" s="70">
        <v>5</v>
      </c>
      <c r="D84" s="70">
        <v>5</v>
      </c>
      <c r="E84" s="70">
        <v>8</v>
      </c>
      <c r="F84">
        <f t="shared" si="1"/>
        <v>18.666666666666668</v>
      </c>
    </row>
    <row r="85" spans="1:6" ht="16.5">
      <c r="A85" s="49" t="s">
        <v>282</v>
      </c>
      <c r="C85" s="70">
        <v>5</v>
      </c>
      <c r="D85" s="70">
        <v>4</v>
      </c>
      <c r="E85" s="70">
        <v>8</v>
      </c>
      <c r="F85">
        <f t="shared" si="1"/>
        <v>17.333333333333332</v>
      </c>
    </row>
    <row r="86" spans="1:6" ht="16.5">
      <c r="A86" s="49" t="s">
        <v>285</v>
      </c>
      <c r="C86" s="70">
        <v>5</v>
      </c>
      <c r="D86" s="70">
        <v>2</v>
      </c>
      <c r="E86" s="70">
        <v>4</v>
      </c>
      <c r="F86">
        <f t="shared" si="1"/>
        <v>12</v>
      </c>
    </row>
    <row r="87" spans="1:6" ht="16.5">
      <c r="A87" s="49" t="s">
        <v>288</v>
      </c>
      <c r="C87" s="70">
        <v>4</v>
      </c>
      <c r="D87" s="70">
        <v>5</v>
      </c>
      <c r="E87" s="70">
        <v>6</v>
      </c>
      <c r="F87">
        <f t="shared" si="1"/>
        <v>16</v>
      </c>
    </row>
    <row r="88" spans="1:6" ht="16.5">
      <c r="A88" s="49" t="s">
        <v>291</v>
      </c>
      <c r="C88" s="70">
        <v>4</v>
      </c>
      <c r="D88" s="70">
        <v>3</v>
      </c>
      <c r="E88" s="70">
        <v>2</v>
      </c>
      <c r="F88">
        <f t="shared" si="1"/>
        <v>10.666666666666666</v>
      </c>
    </row>
    <row r="89" spans="1:6" ht="16.5">
      <c r="A89" s="49" t="s">
        <v>294</v>
      </c>
      <c r="C89" s="70">
        <v>4</v>
      </c>
      <c r="D89" s="70">
        <v>5</v>
      </c>
      <c r="E89" s="70">
        <v>4</v>
      </c>
      <c r="F89">
        <f t="shared" si="1"/>
        <v>14.666666666666666</v>
      </c>
    </row>
    <row r="90" spans="1:6" ht="16.5">
      <c r="A90" s="49" t="s">
        <v>297</v>
      </c>
      <c r="C90" s="70">
        <v>1</v>
      </c>
      <c r="D90" s="70">
        <v>4</v>
      </c>
      <c r="E90" s="70">
        <v>4</v>
      </c>
      <c r="F90">
        <f t="shared" si="1"/>
        <v>9.3333333333333339</v>
      </c>
    </row>
    <row r="91" spans="1:6" ht="16.5">
      <c r="A91" s="49" t="s">
        <v>300</v>
      </c>
      <c r="C91" s="70">
        <v>4</v>
      </c>
      <c r="D91" s="70">
        <v>5</v>
      </c>
      <c r="E91" s="70">
        <v>0</v>
      </c>
      <c r="F91">
        <f t="shared" si="1"/>
        <v>12</v>
      </c>
    </row>
    <row r="92" spans="1:6" ht="16.5">
      <c r="A92" s="49" t="s">
        <v>303</v>
      </c>
      <c r="C92" s="70">
        <v>4</v>
      </c>
      <c r="D92" s="70">
        <v>3</v>
      </c>
      <c r="E92" s="70">
        <v>2</v>
      </c>
      <c r="F92">
        <f t="shared" si="1"/>
        <v>10.666666666666666</v>
      </c>
    </row>
    <row r="93" spans="1:6" ht="16.5">
      <c r="A93" s="49" t="s">
        <v>306</v>
      </c>
      <c r="C93" s="70">
        <v>5</v>
      </c>
      <c r="D93" s="70">
        <v>5</v>
      </c>
      <c r="E93" s="70">
        <v>2</v>
      </c>
      <c r="F93">
        <f t="shared" si="1"/>
        <v>14.666666666666666</v>
      </c>
    </row>
    <row r="94" spans="1:6" ht="16.5">
      <c r="A94" s="49" t="s">
        <v>308</v>
      </c>
      <c r="C94" s="70">
        <v>5</v>
      </c>
      <c r="D94" s="70">
        <v>4</v>
      </c>
      <c r="E94" s="70">
        <v>8</v>
      </c>
      <c r="F94">
        <f t="shared" si="1"/>
        <v>17.333333333333332</v>
      </c>
    </row>
    <row r="95" spans="1:6" ht="16.5">
      <c r="A95" s="49" t="s">
        <v>311</v>
      </c>
      <c r="C95" s="70">
        <v>5</v>
      </c>
      <c r="D95" s="70">
        <v>3</v>
      </c>
      <c r="E95" s="70">
        <v>6</v>
      </c>
      <c r="F95">
        <f t="shared" si="1"/>
        <v>14.666666666666666</v>
      </c>
    </row>
    <row r="96" spans="1:6" ht="16.5">
      <c r="A96" s="49" t="s">
        <v>314</v>
      </c>
      <c r="C96" s="70">
        <v>5</v>
      </c>
      <c r="D96" s="70">
        <v>5</v>
      </c>
      <c r="E96" s="70">
        <v>2</v>
      </c>
      <c r="F96">
        <f t="shared" si="1"/>
        <v>14.666666666666666</v>
      </c>
    </row>
    <row r="97" spans="1:6" ht="16.5">
      <c r="A97" s="49" t="s">
        <v>317</v>
      </c>
      <c r="C97" s="70">
        <v>2</v>
      </c>
      <c r="D97" s="70">
        <v>3</v>
      </c>
      <c r="E97" s="70">
        <v>8</v>
      </c>
      <c r="F97">
        <f t="shared" si="1"/>
        <v>12</v>
      </c>
    </row>
    <row r="98" spans="1:6" ht="16.5">
      <c r="A98" s="49" t="s">
        <v>320</v>
      </c>
      <c r="C98" s="70">
        <v>5</v>
      </c>
      <c r="D98" s="70">
        <v>4</v>
      </c>
      <c r="E98" s="70">
        <v>2</v>
      </c>
      <c r="F98">
        <f t="shared" si="1"/>
        <v>13.333333333333334</v>
      </c>
    </row>
    <row r="99" spans="1:6" ht="15.75">
      <c r="A99" s="24"/>
      <c r="C99" s="70"/>
    </row>
    <row r="100" spans="1:6" ht="15.75">
      <c r="A100" s="24"/>
      <c r="C100" s="70"/>
    </row>
    <row r="101" spans="1:6" ht="15.75">
      <c r="A101" s="24" t="s">
        <v>323</v>
      </c>
      <c r="C101" s="70"/>
    </row>
    <row r="102" spans="1:6" ht="15.75">
      <c r="A102" t="s">
        <v>339</v>
      </c>
      <c r="C102" s="70">
        <v>2</v>
      </c>
      <c r="D102" s="70">
        <v>0</v>
      </c>
      <c r="E102">
        <v>0</v>
      </c>
      <c r="F102">
        <f t="shared" si="1"/>
        <v>2.6666666666666665</v>
      </c>
    </row>
    <row r="103" spans="1:6" ht="15.75">
      <c r="A103" t="s">
        <v>325</v>
      </c>
      <c r="C103" s="70">
        <v>0</v>
      </c>
      <c r="D103">
        <v>0</v>
      </c>
      <c r="E103">
        <v>0</v>
      </c>
      <c r="F103">
        <f t="shared" si="1"/>
        <v>0</v>
      </c>
    </row>
    <row r="104" spans="1:6" ht="15.75">
      <c r="A104" t="s">
        <v>326</v>
      </c>
      <c r="C104" s="70">
        <v>4</v>
      </c>
      <c r="D104" s="70">
        <v>5</v>
      </c>
      <c r="E104" s="70">
        <v>6</v>
      </c>
      <c r="F104">
        <f t="shared" si="1"/>
        <v>16</v>
      </c>
    </row>
    <row r="105" spans="1:6" ht="15.75">
      <c r="A105" t="s">
        <v>327</v>
      </c>
      <c r="C105" s="70">
        <v>3</v>
      </c>
      <c r="D105" s="70">
        <v>0</v>
      </c>
      <c r="E105" s="70">
        <v>2</v>
      </c>
      <c r="F105">
        <f t="shared" si="1"/>
        <v>5.333333333333333</v>
      </c>
    </row>
    <row r="106" spans="1:6" ht="15.75">
      <c r="A106" t="s">
        <v>328</v>
      </c>
      <c r="C106" s="70">
        <v>2</v>
      </c>
      <c r="D106">
        <v>0</v>
      </c>
      <c r="E106">
        <v>0</v>
      </c>
      <c r="F106">
        <f t="shared" si="1"/>
        <v>2.6666666666666665</v>
      </c>
    </row>
    <row r="107" spans="1:6">
      <c r="A107" t="s">
        <v>329</v>
      </c>
      <c r="C107">
        <v>0</v>
      </c>
      <c r="D107">
        <v>0</v>
      </c>
      <c r="E107">
        <v>0</v>
      </c>
      <c r="F107">
        <f t="shared" si="1"/>
        <v>0</v>
      </c>
    </row>
    <row r="108" spans="1:6" ht="15.75">
      <c r="C108" s="70"/>
      <c r="D108" s="70"/>
    </row>
    <row r="109" spans="1:6" ht="15.75">
      <c r="C109" s="70"/>
      <c r="D109" s="70"/>
    </row>
    <row r="110" spans="1:6" ht="15.75">
      <c r="C110" s="70"/>
      <c r="D110" s="70"/>
    </row>
    <row r="111" spans="1:6" ht="15.75">
      <c r="C111" s="70"/>
      <c r="D111" s="70"/>
    </row>
    <row r="112" spans="1:6" ht="15.75">
      <c r="C112" s="70"/>
      <c r="D112" s="70"/>
    </row>
    <row r="113" spans="3:4" ht="15.75">
      <c r="C113" s="70"/>
      <c r="D113" s="70"/>
    </row>
    <row r="114" spans="3:4" ht="15.75">
      <c r="C114" s="70"/>
      <c r="D114" s="70"/>
    </row>
    <row r="115" spans="3:4" ht="15.75">
      <c r="C115" s="70"/>
      <c r="D115" s="70"/>
    </row>
    <row r="116" spans="3:4" ht="15.75">
      <c r="C116" s="70"/>
      <c r="D116" s="70"/>
    </row>
    <row r="117" spans="3:4" ht="15.75">
      <c r="C117" s="70"/>
      <c r="D117" s="70"/>
    </row>
    <row r="118" spans="3:4" ht="15.75">
      <c r="C118" s="70"/>
      <c r="D118" s="70"/>
    </row>
    <row r="119" spans="3:4" ht="15.75">
      <c r="C119" s="70"/>
      <c r="D119" s="70"/>
    </row>
    <row r="120" spans="3:4" ht="15.75">
      <c r="C120" s="70"/>
      <c r="D120" s="70"/>
    </row>
    <row r="121" spans="3:4" ht="15.75">
      <c r="C121" s="70"/>
      <c r="D121" s="70"/>
    </row>
    <row r="122" spans="3:4" ht="15.75">
      <c r="C122" s="70"/>
      <c r="D122" s="70"/>
    </row>
    <row r="123" spans="3:4" ht="15.75">
      <c r="C123" s="70"/>
      <c r="D123" s="70"/>
    </row>
    <row r="124" spans="3:4" ht="15.75">
      <c r="C124" s="70"/>
      <c r="D124" s="70"/>
    </row>
    <row r="125" spans="3:4" ht="15.75">
      <c r="C125" s="70"/>
      <c r="D125" s="70"/>
    </row>
    <row r="126" spans="3:4" ht="15.75">
      <c r="C126" s="70"/>
      <c r="D126" s="70"/>
    </row>
    <row r="127" spans="3:4" ht="15.75">
      <c r="C127" s="70"/>
      <c r="D127" s="70"/>
    </row>
    <row r="128" spans="3:4" ht="15.75">
      <c r="C128" s="70"/>
      <c r="D128" s="70"/>
    </row>
    <row r="129" spans="3:4" ht="15.75">
      <c r="C129" s="70"/>
      <c r="D129" s="70"/>
    </row>
    <row r="130" spans="3:4" ht="15.75">
      <c r="C130" s="70"/>
      <c r="D130" s="70"/>
    </row>
    <row r="131" spans="3:4" ht="15.75">
      <c r="C131" s="70"/>
      <c r="D131" s="70"/>
    </row>
    <row r="132" spans="3:4" ht="15.75">
      <c r="C132" s="70"/>
      <c r="D132" s="70"/>
    </row>
    <row r="133" spans="3:4" ht="15.75">
      <c r="C133" s="70"/>
      <c r="D133" s="70"/>
    </row>
    <row r="134" spans="3:4" ht="15.75">
      <c r="C134" s="70"/>
      <c r="D134" s="70"/>
    </row>
    <row r="135" spans="3:4" ht="15.75">
      <c r="C135" s="70"/>
      <c r="D135" s="70"/>
    </row>
    <row r="136" spans="3:4" ht="15.75">
      <c r="C136" s="70"/>
      <c r="D136" s="70"/>
    </row>
    <row r="137" spans="3:4" ht="15.75">
      <c r="C137" s="70"/>
      <c r="D137" s="70"/>
    </row>
    <row r="138" spans="3:4" ht="15.75">
      <c r="C138" s="70"/>
      <c r="D138" s="70"/>
    </row>
    <row r="139" spans="3:4" ht="15.75">
      <c r="C139" s="70"/>
      <c r="D139" s="70"/>
    </row>
    <row r="140" spans="3:4" ht="15.75">
      <c r="C140" s="70"/>
      <c r="D140" s="70"/>
    </row>
    <row r="141" spans="3:4" ht="15.75">
      <c r="C141" s="70"/>
      <c r="D141" s="70"/>
    </row>
    <row r="142" spans="3:4" ht="15.75">
      <c r="C142" s="70"/>
      <c r="D142" s="70"/>
    </row>
    <row r="143" spans="3:4" ht="15.75">
      <c r="C143" s="70"/>
      <c r="D143" s="70"/>
    </row>
    <row r="144" spans="3:4" ht="15.75">
      <c r="C144" s="70"/>
      <c r="D144" s="70"/>
    </row>
    <row r="145" spans="3:4" ht="15.75">
      <c r="C145" s="70"/>
      <c r="D145" s="70"/>
    </row>
    <row r="146" spans="3:4" ht="15.75">
      <c r="C146" s="70"/>
      <c r="D146" s="70"/>
    </row>
    <row r="147" spans="3:4" ht="15.75">
      <c r="C147" s="70"/>
      <c r="D147" s="70"/>
    </row>
    <row r="148" spans="3:4" ht="15.75">
      <c r="C148" s="70"/>
      <c r="D148" s="70"/>
    </row>
    <row r="149" spans="3:4" ht="15.75">
      <c r="C149" s="70"/>
      <c r="D149" s="70"/>
    </row>
    <row r="150" spans="3:4" ht="15.75">
      <c r="C150" s="70"/>
      <c r="D150" s="70"/>
    </row>
    <row r="151" spans="3:4" ht="15.75">
      <c r="C151" s="70"/>
      <c r="D151" s="70"/>
    </row>
    <row r="152" spans="3:4" ht="15.75">
      <c r="C152" s="70"/>
      <c r="D152" s="70"/>
    </row>
    <row r="153" spans="3:4" ht="15.75">
      <c r="C153" s="70"/>
      <c r="D153" s="70"/>
    </row>
    <row r="154" spans="3:4" ht="15.75">
      <c r="C154" s="70"/>
      <c r="D154" s="70"/>
    </row>
    <row r="155" spans="3:4" ht="15.75">
      <c r="C155" s="70"/>
      <c r="D155" s="70"/>
    </row>
    <row r="156" spans="3:4" ht="15.75">
      <c r="C156" s="70"/>
      <c r="D156" s="70"/>
    </row>
    <row r="157" spans="3:4" ht="15.75">
      <c r="C157" s="70"/>
      <c r="D157" s="70"/>
    </row>
    <row r="158" spans="3:4" ht="15.75">
      <c r="C158" s="70"/>
      <c r="D158" s="70"/>
    </row>
    <row r="159" spans="3:4" ht="15.75">
      <c r="C159" s="70"/>
      <c r="D159" s="70"/>
    </row>
    <row r="160" spans="3:4" ht="15.75">
      <c r="C160" s="70"/>
      <c r="D160" s="70"/>
    </row>
    <row r="161" spans="3:4" ht="15.75">
      <c r="C161" s="70"/>
      <c r="D161" s="70"/>
    </row>
    <row r="162" spans="3:4" ht="15.75">
      <c r="C162" s="70"/>
      <c r="D162" s="70"/>
    </row>
    <row r="163" spans="3:4" ht="15.75">
      <c r="C163" s="70"/>
      <c r="D163" s="70"/>
    </row>
    <row r="164" spans="3:4" ht="15.75">
      <c r="C164" s="70"/>
      <c r="D164" s="70"/>
    </row>
    <row r="165" spans="3:4" ht="15.75">
      <c r="C165" s="70"/>
      <c r="D165" s="70"/>
    </row>
    <row r="166" spans="3:4" ht="15.75">
      <c r="C166" s="70"/>
      <c r="D166" s="70"/>
    </row>
    <row r="167" spans="3:4" ht="15.75">
      <c r="C167" s="70"/>
      <c r="D167" s="70"/>
    </row>
    <row r="168" spans="3:4" ht="15.75">
      <c r="C168" s="70"/>
      <c r="D168" s="70"/>
    </row>
    <row r="169" spans="3:4" ht="15.75">
      <c r="C169" s="70"/>
      <c r="D169" s="70"/>
    </row>
    <row r="170" spans="3:4" ht="15.75">
      <c r="C170" s="70"/>
      <c r="D170" s="70"/>
    </row>
    <row r="171" spans="3:4" ht="15.75">
      <c r="C171" s="70"/>
      <c r="D171" s="70"/>
    </row>
    <row r="172" spans="3:4" ht="15.75">
      <c r="C172" s="70"/>
      <c r="D172" s="70"/>
    </row>
    <row r="173" spans="3:4" ht="15.75">
      <c r="C173" s="70"/>
      <c r="D173" s="70"/>
    </row>
    <row r="174" spans="3:4" ht="15.75">
      <c r="C174" s="70"/>
      <c r="D174" s="70"/>
    </row>
    <row r="175" spans="3:4" ht="15.75">
      <c r="C175" s="70"/>
      <c r="D175" s="70"/>
    </row>
    <row r="176" spans="3:4" ht="15.75">
      <c r="C176" s="70"/>
      <c r="D176" s="70"/>
    </row>
    <row r="177" spans="3:4" ht="15.75">
      <c r="C177" s="70"/>
      <c r="D177" s="70"/>
    </row>
    <row r="178" spans="3:4" ht="15.75">
      <c r="C178" s="70"/>
      <c r="D178" s="70"/>
    </row>
    <row r="179" spans="3:4" ht="15.75">
      <c r="C179" s="70"/>
      <c r="D179" s="70"/>
    </row>
    <row r="180" spans="3:4" ht="15.75">
      <c r="C180" s="70"/>
      <c r="D180" s="70"/>
    </row>
    <row r="181" spans="3:4" ht="15.75">
      <c r="C181" s="70"/>
      <c r="D181" s="70"/>
    </row>
    <row r="182" spans="3:4" ht="15.75">
      <c r="C182" s="70"/>
      <c r="D182" s="70"/>
    </row>
    <row r="183" spans="3:4" ht="15.75">
      <c r="C183" s="70"/>
      <c r="D183" s="70"/>
    </row>
    <row r="184" spans="3:4" ht="15.75">
      <c r="C184" s="70"/>
      <c r="D184" s="70"/>
    </row>
    <row r="185" spans="3:4" ht="15.75">
      <c r="C185" s="70"/>
      <c r="D185" s="70"/>
    </row>
    <row r="186" spans="3:4" ht="15.75">
      <c r="C186" s="70"/>
      <c r="D186" s="70"/>
    </row>
    <row r="187" spans="3:4" ht="15.75">
      <c r="C187" s="70"/>
      <c r="D187" s="70"/>
    </row>
    <row r="188" spans="3:4" ht="15.75">
      <c r="C188" s="70"/>
      <c r="D188" s="70"/>
    </row>
    <row r="189" spans="3:4" ht="15.75">
      <c r="C189" s="70"/>
      <c r="D189" s="70"/>
    </row>
    <row r="190" spans="3:4" ht="15.75">
      <c r="C190" s="70"/>
      <c r="D190" s="70"/>
    </row>
    <row r="191" spans="3:4" ht="15.75">
      <c r="C191" s="70"/>
      <c r="D191" s="70"/>
    </row>
    <row r="192" spans="3:4" ht="15.75">
      <c r="C192" s="70"/>
      <c r="D192" s="70"/>
    </row>
    <row r="193" spans="3:4" ht="15.75">
      <c r="C193" s="70"/>
      <c r="D193" s="70"/>
    </row>
    <row r="194" spans="3:4" ht="15.75">
      <c r="C194" s="70"/>
      <c r="D194" s="70"/>
    </row>
    <row r="195" spans="3:4" ht="15.75">
      <c r="C195" s="70"/>
      <c r="D195" s="70"/>
    </row>
    <row r="196" spans="3:4" ht="15.75">
      <c r="C196" s="70"/>
      <c r="D196" s="70"/>
    </row>
    <row r="197" spans="3:4" ht="15.75">
      <c r="C197" s="70"/>
      <c r="D197" s="70"/>
    </row>
    <row r="198" spans="3:4" ht="15.75">
      <c r="C198" s="70"/>
      <c r="D198" s="70"/>
    </row>
    <row r="199" spans="3:4" ht="15.75">
      <c r="C199" s="70"/>
      <c r="D199" s="70"/>
    </row>
    <row r="200" spans="3:4" ht="15.75">
      <c r="C200" s="70"/>
      <c r="D200" s="70"/>
    </row>
    <row r="201" spans="3:4" ht="15.75">
      <c r="C201" s="70"/>
      <c r="D201" s="70"/>
    </row>
    <row r="202" spans="3:4" ht="15.75">
      <c r="C202" s="70"/>
      <c r="D202" s="70"/>
    </row>
    <row r="203" spans="3:4" ht="15.75">
      <c r="C203" s="70"/>
      <c r="D203" s="70"/>
    </row>
    <row r="204" spans="3:4" ht="15.75">
      <c r="C204" s="70"/>
      <c r="D204" s="70"/>
    </row>
    <row r="205" spans="3:4" ht="15.75">
      <c r="C205" s="70"/>
      <c r="D205" s="70"/>
    </row>
    <row r="206" spans="3:4" ht="15.75">
      <c r="C206" s="70"/>
      <c r="D206" s="70"/>
    </row>
    <row r="207" spans="3:4" ht="15.75">
      <c r="C207" s="70"/>
      <c r="D207" s="70"/>
    </row>
    <row r="208" spans="3:4" ht="15.75">
      <c r="C208" s="70"/>
      <c r="D208" s="70"/>
    </row>
    <row r="209" spans="3:4" ht="15.75">
      <c r="C209" s="70"/>
      <c r="D209" s="70"/>
    </row>
    <row r="210" spans="3:4" ht="15.75">
      <c r="C210" s="70"/>
      <c r="D210" s="70"/>
    </row>
    <row r="211" spans="3:4" ht="15.75">
      <c r="C211" s="70"/>
      <c r="D211" s="70"/>
    </row>
    <row r="212" spans="3:4" ht="15.75">
      <c r="C212" s="70"/>
      <c r="D212" s="70"/>
    </row>
    <row r="213" spans="3:4" ht="15.75">
      <c r="C213" s="70"/>
      <c r="D213" s="70"/>
    </row>
    <row r="214" spans="3:4" ht="15.75">
      <c r="C214" s="70"/>
      <c r="D214" s="70"/>
    </row>
    <row r="215" spans="3:4" ht="15.75">
      <c r="C215" s="70"/>
      <c r="D215" s="70"/>
    </row>
    <row r="216" spans="3:4" ht="15.75">
      <c r="C216" s="70"/>
      <c r="D216" s="70"/>
    </row>
    <row r="217" spans="3:4" ht="15.75">
      <c r="C217" s="70"/>
      <c r="D217" s="70"/>
    </row>
    <row r="218" spans="3:4" ht="15.75">
      <c r="C218" s="70"/>
      <c r="D218" s="70"/>
    </row>
    <row r="219" spans="3:4" ht="15.75">
      <c r="C219" s="70"/>
      <c r="D219" s="70"/>
    </row>
    <row r="220" spans="3:4" ht="15.75">
      <c r="C220" s="70"/>
      <c r="D220" s="70"/>
    </row>
    <row r="221" spans="3:4" ht="15.75">
      <c r="C221" s="70"/>
      <c r="D221" s="70"/>
    </row>
    <row r="222" spans="3:4" ht="15.75">
      <c r="C222" s="70"/>
      <c r="D222" s="70"/>
    </row>
    <row r="223" spans="3:4" ht="15.75">
      <c r="C223" s="70"/>
      <c r="D223" s="70"/>
    </row>
    <row r="224" spans="3:4" ht="15.75">
      <c r="C224" s="70"/>
      <c r="D224" s="70"/>
    </row>
    <row r="225" spans="3:4" ht="15.75">
      <c r="C225" s="70"/>
      <c r="D225" s="70"/>
    </row>
    <row r="226" spans="3:4" ht="15.75">
      <c r="C226" s="70"/>
      <c r="D226" s="70"/>
    </row>
    <row r="227" spans="3:4" ht="15.75">
      <c r="C227" s="70"/>
      <c r="D227" s="70"/>
    </row>
    <row r="228" spans="3:4" ht="15.75">
      <c r="C228" s="70"/>
      <c r="D228" s="70"/>
    </row>
    <row r="229" spans="3:4" ht="15.75">
      <c r="C229" s="70"/>
      <c r="D229" s="70"/>
    </row>
    <row r="230" spans="3:4" ht="15.75">
      <c r="C230" s="70"/>
      <c r="D230" s="70"/>
    </row>
    <row r="231" spans="3:4" ht="15.75">
      <c r="C231" s="70"/>
      <c r="D231" s="70"/>
    </row>
    <row r="232" spans="3:4" ht="15.75">
      <c r="C232" s="70"/>
      <c r="D232" s="70"/>
    </row>
    <row r="233" spans="3:4" ht="15.75">
      <c r="C233" s="70"/>
      <c r="D233" s="70"/>
    </row>
    <row r="234" spans="3:4" ht="15.75">
      <c r="C234" s="70"/>
      <c r="D234" s="70"/>
    </row>
    <row r="235" spans="3:4" ht="15.75">
      <c r="C235" s="70"/>
      <c r="D235" s="70"/>
    </row>
    <row r="236" spans="3:4" ht="15.75">
      <c r="C236" s="70"/>
      <c r="D236" s="70"/>
    </row>
    <row r="237" spans="3:4" ht="15.75">
      <c r="C237" s="70"/>
      <c r="D237" s="70"/>
    </row>
    <row r="238" spans="3:4" ht="15.75">
      <c r="C238" s="70"/>
      <c r="D238" s="70"/>
    </row>
    <row r="239" spans="3:4" ht="15.75">
      <c r="C239" s="70"/>
      <c r="D239" s="70"/>
    </row>
    <row r="240" spans="3:4" ht="15.75">
      <c r="C240" s="70"/>
      <c r="D240" s="70"/>
    </row>
    <row r="241" spans="3:4" ht="15.75">
      <c r="C241" s="70"/>
      <c r="D241" s="70"/>
    </row>
    <row r="242" spans="3:4" ht="15.75">
      <c r="C242" s="70"/>
      <c r="D242" s="70"/>
    </row>
    <row r="243" spans="3:4" ht="15.75">
      <c r="C243" s="70"/>
      <c r="D243" s="70"/>
    </row>
    <row r="244" spans="3:4" ht="15.75">
      <c r="C244" s="70"/>
      <c r="D244" s="70"/>
    </row>
    <row r="245" spans="3:4" ht="15.75">
      <c r="C245" s="70"/>
      <c r="D245" s="70"/>
    </row>
    <row r="246" spans="3:4" ht="15.75">
      <c r="C246" s="70"/>
      <c r="D246" s="70"/>
    </row>
    <row r="247" spans="3:4" ht="15.75">
      <c r="C247" s="70"/>
      <c r="D247" s="70"/>
    </row>
    <row r="248" spans="3:4" ht="15.75">
      <c r="C248" s="70"/>
      <c r="D248" s="70"/>
    </row>
    <row r="249" spans="3:4" ht="15.75">
      <c r="C249" s="70"/>
      <c r="D249" s="70"/>
    </row>
    <row r="250" spans="3:4" ht="15.75">
      <c r="C250" s="70"/>
      <c r="D250" s="70"/>
    </row>
    <row r="251" spans="3:4" ht="15.75">
      <c r="C251" s="70"/>
      <c r="D251" s="70"/>
    </row>
    <row r="252" spans="3:4" ht="15.75">
      <c r="C252" s="70"/>
      <c r="D252" s="70"/>
    </row>
    <row r="253" spans="3:4" ht="15.75">
      <c r="C253" s="70"/>
      <c r="D253" s="70"/>
    </row>
    <row r="254" spans="3:4" ht="15.75">
      <c r="C254" s="70"/>
      <c r="D254" s="70"/>
    </row>
    <row r="255" spans="3:4" ht="15.75">
      <c r="C255" s="70"/>
      <c r="D255" s="70"/>
    </row>
    <row r="256" spans="3:4" ht="15.75">
      <c r="C256" s="70"/>
      <c r="D256" s="70"/>
    </row>
    <row r="257" spans="3:4" ht="15.75">
      <c r="C257" s="70"/>
      <c r="D257" s="70"/>
    </row>
    <row r="258" spans="3:4" ht="15.75">
      <c r="C258" s="70"/>
      <c r="D258" s="70"/>
    </row>
    <row r="259" spans="3:4" ht="15.75">
      <c r="C259" s="70"/>
      <c r="D259" s="70"/>
    </row>
    <row r="260" spans="3:4" ht="15.75">
      <c r="C260" s="70"/>
      <c r="D260" s="70"/>
    </row>
    <row r="261" spans="3:4" ht="15.75">
      <c r="C261" s="70"/>
      <c r="D261" s="70"/>
    </row>
    <row r="262" spans="3:4" ht="15.75">
      <c r="C262" s="70"/>
      <c r="D262" s="70"/>
    </row>
    <row r="263" spans="3:4" ht="15.75">
      <c r="C263" s="70"/>
      <c r="D263" s="70"/>
    </row>
    <row r="264" spans="3:4" ht="15.75">
      <c r="C264" s="70"/>
      <c r="D264" s="70"/>
    </row>
    <row r="265" spans="3:4" ht="15.75">
      <c r="C265" s="70"/>
      <c r="D265" s="70"/>
    </row>
    <row r="266" spans="3:4" ht="15.75">
      <c r="C266" s="70"/>
      <c r="D266" s="70"/>
    </row>
    <row r="267" spans="3:4" ht="15.75">
      <c r="C267" s="70"/>
      <c r="D267" s="70"/>
    </row>
    <row r="268" spans="3:4" ht="15.75">
      <c r="C268" s="70"/>
      <c r="D268" s="70"/>
    </row>
    <row r="269" spans="3:4" ht="15.75">
      <c r="C269" s="70"/>
      <c r="D269" s="70"/>
    </row>
    <row r="270" spans="3:4" ht="15.75">
      <c r="C270" s="70"/>
      <c r="D270" s="70"/>
    </row>
    <row r="271" spans="3:4" ht="15.75">
      <c r="C271" s="70"/>
      <c r="D271" s="70"/>
    </row>
    <row r="272" spans="3:4" ht="15.75">
      <c r="C272" s="70"/>
      <c r="D272" s="70"/>
    </row>
    <row r="273" spans="3:4" ht="15.75">
      <c r="C273" s="70"/>
      <c r="D273" s="70"/>
    </row>
    <row r="274" spans="3:4" ht="15.75">
      <c r="C274" s="70"/>
      <c r="D274" s="70"/>
    </row>
    <row r="275" spans="3:4" ht="15.75">
      <c r="C275" s="70"/>
    </row>
    <row r="276" spans="3:4" ht="15.75">
      <c r="C276" s="70"/>
    </row>
    <row r="277" spans="3:4" ht="15.75">
      <c r="C277" s="70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8784E18E9E9348BEC52938EB6D3F1E" ma:contentTypeVersion="4" ma:contentTypeDescription="Crée un document." ma:contentTypeScope="" ma:versionID="508435c50abafb8a6729c0ed886bdbb1">
  <xsd:schema xmlns:xsd="http://www.w3.org/2001/XMLSchema" xmlns:xs="http://www.w3.org/2001/XMLSchema" xmlns:p="http://schemas.microsoft.com/office/2006/metadata/properties" xmlns:ns2="ef4ba669-19f8-4c91-bf92-445781aee9b8" targetNamespace="http://schemas.microsoft.com/office/2006/metadata/properties" ma:root="true" ma:fieldsID="e06e5eeed8105d65868329e237ddd1bf" ns2:_="">
    <xsd:import namespace="ef4ba669-19f8-4c91-bf92-445781aee9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4ba669-19f8-4c91-bf92-445781aee9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68092A-70BE-4AC3-8C53-9BA5307128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06DC78-36B6-4286-B208-A50F6C0D77BB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ef4ba669-19f8-4c91-bf92-445781aee9b8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5D4C5881-8330-401A-B679-3FAF8B5815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4ba669-19f8-4c91-bf92-445781aee9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Quizz_Cours</vt:lpstr>
      <vt:lpstr>QuizzTDs</vt:lpstr>
    </vt:vector>
  </TitlesOfParts>
  <Manager/>
  <Company>Université de Lorraine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Yann Hautevelle</dc:creator>
  <cp:keywords/>
  <dc:description/>
  <cp:lastModifiedBy>Julien Charreau</cp:lastModifiedBy>
  <cp:revision/>
  <dcterms:created xsi:type="dcterms:W3CDTF">2021-09-01T12:32:38Z</dcterms:created>
  <dcterms:modified xsi:type="dcterms:W3CDTF">2026-02-09T13:03:51Z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0x010100F28784E18E9E9348BEC52938EB6D3F1E</vt:lpwstr>
  </property>
</Properties>
</file>